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avel\Desktop\Hasičská zbrojnice Komárov\"/>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SO 01 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1 Pol'!$1:$7</definedName>
    <definedName name="oadresa">Stavba!$D$6</definedName>
    <definedName name="Objednatel" localSheetId="1">Stavba!$D$5</definedName>
    <definedName name="Objekt" localSheetId="1">Stavba!$B$38</definedName>
    <definedName name="_xlnm.Print_Area" localSheetId="3">'SO 01 1 Pol'!$A$1:$Y$585</definedName>
    <definedName name="_xlnm.Print_Area" localSheetId="1">Stavba!$A$1:$J$83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2" i="1" l="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G42" i="1"/>
  <c r="F42" i="1"/>
  <c r="G41" i="1"/>
  <c r="F41" i="1"/>
  <c r="G39" i="1"/>
  <c r="F39" i="1"/>
  <c r="G584" i="12"/>
  <c r="BA582" i="12"/>
  <c r="BA580" i="12"/>
  <c r="BA578" i="12"/>
  <c r="BA520" i="12"/>
  <c r="BA486" i="12"/>
  <c r="BA481" i="12"/>
  <c r="BA454" i="12"/>
  <c r="BA430" i="12"/>
  <c r="BA428" i="12"/>
  <c r="BA425" i="12"/>
  <c r="BA387" i="12"/>
  <c r="BA356" i="12"/>
  <c r="BA354" i="12"/>
  <c r="BA352" i="12"/>
  <c r="BA349" i="12"/>
  <c r="BA347" i="12"/>
  <c r="BA331" i="12"/>
  <c r="BA262" i="12"/>
  <c r="BA256" i="12"/>
  <c r="BA250" i="12"/>
  <c r="BA242" i="12"/>
  <c r="BA215" i="12"/>
  <c r="BA211" i="12"/>
  <c r="BA152" i="12"/>
  <c r="BA140" i="12"/>
  <c r="BA136" i="12"/>
  <c r="BA119" i="12"/>
  <c r="BA87" i="12"/>
  <c r="BA84" i="12"/>
  <c r="BA29" i="12"/>
  <c r="G9" i="12"/>
  <c r="M9" i="12" s="1"/>
  <c r="I9" i="12"/>
  <c r="I8" i="12" s="1"/>
  <c r="K9" i="12"/>
  <c r="K8" i="12" s="1"/>
  <c r="O9" i="12"/>
  <c r="Q9" i="12"/>
  <c r="Q8" i="12" s="1"/>
  <c r="V9" i="12"/>
  <c r="V8" i="12" s="1"/>
  <c r="G11" i="12"/>
  <c r="I11" i="12"/>
  <c r="K11" i="12"/>
  <c r="M11" i="12"/>
  <c r="O11" i="12"/>
  <c r="Q11" i="12"/>
  <c r="V11" i="12"/>
  <c r="G14" i="12"/>
  <c r="I14" i="12"/>
  <c r="K14" i="12"/>
  <c r="M14" i="12"/>
  <c r="O14" i="12"/>
  <c r="Q14" i="12"/>
  <c r="V14" i="12"/>
  <c r="G17" i="12"/>
  <c r="M17" i="12" s="1"/>
  <c r="I17" i="12"/>
  <c r="K17" i="12"/>
  <c r="O17" i="12"/>
  <c r="O8" i="12" s="1"/>
  <c r="Q17" i="12"/>
  <c r="V17" i="12"/>
  <c r="G19" i="12"/>
  <c r="I19" i="12"/>
  <c r="K19" i="12"/>
  <c r="M19" i="12"/>
  <c r="O19" i="12"/>
  <c r="Q19" i="12"/>
  <c r="V19" i="12"/>
  <c r="G21" i="12"/>
  <c r="M21" i="12" s="1"/>
  <c r="I21" i="12"/>
  <c r="K21" i="12"/>
  <c r="O21" i="12"/>
  <c r="Q21" i="12"/>
  <c r="V21" i="12"/>
  <c r="G22" i="12"/>
  <c r="I22" i="12"/>
  <c r="K22" i="12"/>
  <c r="M22" i="12"/>
  <c r="O22" i="12"/>
  <c r="Q22" i="12"/>
  <c r="V22" i="12"/>
  <c r="G26" i="12"/>
  <c r="M26" i="12" s="1"/>
  <c r="I26" i="12"/>
  <c r="K26" i="12"/>
  <c r="O26" i="12"/>
  <c r="Q26" i="12"/>
  <c r="V26" i="12"/>
  <c r="G28" i="12"/>
  <c r="I28" i="12"/>
  <c r="K28" i="12"/>
  <c r="M28" i="12"/>
  <c r="O28" i="12"/>
  <c r="Q28" i="12"/>
  <c r="V28" i="12"/>
  <c r="G31" i="12"/>
  <c r="M31" i="12" s="1"/>
  <c r="I31" i="12"/>
  <c r="K31" i="12"/>
  <c r="O31" i="12"/>
  <c r="Q31" i="12"/>
  <c r="V31" i="12"/>
  <c r="G34" i="12"/>
  <c r="M34" i="12" s="1"/>
  <c r="M33" i="12" s="1"/>
  <c r="I34" i="12"/>
  <c r="I33" i="12" s="1"/>
  <c r="K34" i="12"/>
  <c r="K33" i="12" s="1"/>
  <c r="O34" i="12"/>
  <c r="O33" i="12" s="1"/>
  <c r="Q34" i="12"/>
  <c r="Q33" i="12" s="1"/>
  <c r="V34" i="12"/>
  <c r="V33" i="12" s="1"/>
  <c r="G38" i="12"/>
  <c r="I38" i="12"/>
  <c r="K38" i="12"/>
  <c r="K37" i="12" s="1"/>
  <c r="M38" i="12"/>
  <c r="O38" i="12"/>
  <c r="Q38" i="12"/>
  <c r="V38" i="12"/>
  <c r="V37" i="12" s="1"/>
  <c r="G41" i="12"/>
  <c r="G37" i="12" s="1"/>
  <c r="I41" i="12"/>
  <c r="K41" i="12"/>
  <c r="M41" i="12"/>
  <c r="O41" i="12"/>
  <c r="O37" i="12" s="1"/>
  <c r="Q41" i="12"/>
  <c r="V41" i="12"/>
  <c r="G43" i="12"/>
  <c r="M43" i="12" s="1"/>
  <c r="I43" i="12"/>
  <c r="K43" i="12"/>
  <c r="O43" i="12"/>
  <c r="Q43" i="12"/>
  <c r="V43" i="12"/>
  <c r="G44" i="12"/>
  <c r="M44" i="12" s="1"/>
  <c r="I44" i="12"/>
  <c r="I37" i="12" s="1"/>
  <c r="K44" i="12"/>
  <c r="O44" i="12"/>
  <c r="Q44" i="12"/>
  <c r="Q37" i="12" s="1"/>
  <c r="V44" i="12"/>
  <c r="G49" i="12"/>
  <c r="I49" i="12"/>
  <c r="K49" i="12"/>
  <c r="M49" i="12"/>
  <c r="O49" i="12"/>
  <c r="Q49" i="12"/>
  <c r="V49" i="12"/>
  <c r="G51" i="12"/>
  <c r="I51" i="12"/>
  <c r="K51" i="12"/>
  <c r="M51" i="12"/>
  <c r="O51" i="12"/>
  <c r="Q51" i="12"/>
  <c r="V51" i="12"/>
  <c r="G54" i="12"/>
  <c r="M54" i="12" s="1"/>
  <c r="I54" i="12"/>
  <c r="K54" i="12"/>
  <c r="O54" i="12"/>
  <c r="Q54" i="12"/>
  <c r="V54" i="12"/>
  <c r="G56" i="12"/>
  <c r="M56" i="12" s="1"/>
  <c r="I56" i="12"/>
  <c r="K56" i="12"/>
  <c r="O56" i="12"/>
  <c r="Q56" i="12"/>
  <c r="V56" i="12"/>
  <c r="G61" i="12"/>
  <c r="I61" i="12"/>
  <c r="K61" i="12"/>
  <c r="M61" i="12"/>
  <c r="O61" i="12"/>
  <c r="Q61" i="12"/>
  <c r="V61" i="12"/>
  <c r="G66" i="12"/>
  <c r="M66" i="12" s="1"/>
  <c r="I66" i="12"/>
  <c r="I65" i="12" s="1"/>
  <c r="K66" i="12"/>
  <c r="O66" i="12"/>
  <c r="O65" i="12" s="1"/>
  <c r="Q66" i="12"/>
  <c r="Q65" i="12" s="1"/>
  <c r="V66" i="12"/>
  <c r="G69" i="12"/>
  <c r="M69" i="12" s="1"/>
  <c r="I69" i="12"/>
  <c r="K69" i="12"/>
  <c r="K65" i="12" s="1"/>
  <c r="O69" i="12"/>
  <c r="Q69" i="12"/>
  <c r="V69" i="12"/>
  <c r="V65" i="12" s="1"/>
  <c r="G72" i="12"/>
  <c r="I72" i="12"/>
  <c r="K72" i="12"/>
  <c r="M72" i="12"/>
  <c r="O72" i="12"/>
  <c r="Q72" i="12"/>
  <c r="V72" i="12"/>
  <c r="G73" i="12"/>
  <c r="I73" i="12"/>
  <c r="K73" i="12"/>
  <c r="M73" i="12"/>
  <c r="O73" i="12"/>
  <c r="Q73" i="12"/>
  <c r="V73" i="12"/>
  <c r="G76" i="12"/>
  <c r="M76" i="12" s="1"/>
  <c r="I76" i="12"/>
  <c r="K76" i="12"/>
  <c r="O76" i="12"/>
  <c r="Q76" i="12"/>
  <c r="V76" i="12"/>
  <c r="G80" i="12"/>
  <c r="M80" i="12" s="1"/>
  <c r="I80" i="12"/>
  <c r="K80" i="12"/>
  <c r="O80" i="12"/>
  <c r="Q80" i="12"/>
  <c r="V80" i="12"/>
  <c r="K82" i="12"/>
  <c r="V82" i="12"/>
  <c r="G83" i="12"/>
  <c r="G82" i="12" s="1"/>
  <c r="I83" i="12"/>
  <c r="I82" i="12" s="1"/>
  <c r="K83" i="12"/>
  <c r="M83" i="12"/>
  <c r="M82" i="12" s="1"/>
  <c r="O83" i="12"/>
  <c r="O82" i="12" s="1"/>
  <c r="Q83" i="12"/>
  <c r="Q82" i="12" s="1"/>
  <c r="V83" i="12"/>
  <c r="G85" i="12"/>
  <c r="O85" i="12"/>
  <c r="G86" i="12"/>
  <c r="I86" i="12"/>
  <c r="I85" i="12" s="1"/>
  <c r="K86" i="12"/>
  <c r="K85" i="12" s="1"/>
  <c r="M86" i="12"/>
  <c r="M85" i="12" s="1"/>
  <c r="O86" i="12"/>
  <c r="Q86" i="12"/>
  <c r="Q85" i="12" s="1"/>
  <c r="V86" i="12"/>
  <c r="V85" i="12" s="1"/>
  <c r="G106" i="12"/>
  <c r="I106" i="12"/>
  <c r="K106" i="12"/>
  <c r="M106" i="12"/>
  <c r="O106" i="12"/>
  <c r="Q106" i="12"/>
  <c r="V106" i="12"/>
  <c r="G116" i="12"/>
  <c r="I116" i="12"/>
  <c r="K116" i="12"/>
  <c r="M116" i="12"/>
  <c r="O116" i="12"/>
  <c r="Q116" i="12"/>
  <c r="V116" i="12"/>
  <c r="G118" i="12"/>
  <c r="I118" i="12"/>
  <c r="I117" i="12" s="1"/>
  <c r="K118" i="12"/>
  <c r="K117" i="12" s="1"/>
  <c r="M118" i="12"/>
  <c r="O118" i="12"/>
  <c r="Q118" i="12"/>
  <c r="Q117" i="12" s="1"/>
  <c r="V118" i="12"/>
  <c r="V117" i="12" s="1"/>
  <c r="G135" i="12"/>
  <c r="M135" i="12" s="1"/>
  <c r="I135" i="12"/>
  <c r="K135" i="12"/>
  <c r="O135" i="12"/>
  <c r="Q135" i="12"/>
  <c r="V135" i="12"/>
  <c r="G139" i="12"/>
  <c r="I139" i="12"/>
  <c r="K139" i="12"/>
  <c r="M139" i="12"/>
  <c r="O139" i="12"/>
  <c r="Q139" i="12"/>
  <c r="V139" i="12"/>
  <c r="G151" i="12"/>
  <c r="M151" i="12" s="1"/>
  <c r="I151" i="12"/>
  <c r="K151" i="12"/>
  <c r="O151" i="12"/>
  <c r="O117" i="12" s="1"/>
  <c r="Q151" i="12"/>
  <c r="V151" i="12"/>
  <c r="G171" i="12"/>
  <c r="I171" i="12"/>
  <c r="K171" i="12"/>
  <c r="M171" i="12"/>
  <c r="O171" i="12"/>
  <c r="Q171" i="12"/>
  <c r="V171" i="12"/>
  <c r="G180" i="12"/>
  <c r="M180" i="12" s="1"/>
  <c r="I180" i="12"/>
  <c r="K180" i="12"/>
  <c r="O180" i="12"/>
  <c r="Q180" i="12"/>
  <c r="V180" i="12"/>
  <c r="G182" i="12"/>
  <c r="I182" i="12"/>
  <c r="K182" i="12"/>
  <c r="M182" i="12"/>
  <c r="O182" i="12"/>
  <c r="Q182" i="12"/>
  <c r="V182" i="12"/>
  <c r="G193" i="12"/>
  <c r="M193" i="12" s="1"/>
  <c r="I193" i="12"/>
  <c r="K193" i="12"/>
  <c r="O193" i="12"/>
  <c r="Q193" i="12"/>
  <c r="V193" i="12"/>
  <c r="I202" i="12"/>
  <c r="Q202" i="12"/>
  <c r="G203" i="12"/>
  <c r="G202" i="12" s="1"/>
  <c r="I203" i="12"/>
  <c r="K203" i="12"/>
  <c r="K202" i="12" s="1"/>
  <c r="O203" i="12"/>
  <c r="O202" i="12" s="1"/>
  <c r="Q203" i="12"/>
  <c r="V203" i="12"/>
  <c r="V202" i="12" s="1"/>
  <c r="G206" i="12"/>
  <c r="I206" i="12"/>
  <c r="K206" i="12"/>
  <c r="M206" i="12"/>
  <c r="O206" i="12"/>
  <c r="Q206" i="12"/>
  <c r="V206" i="12"/>
  <c r="G210" i="12"/>
  <c r="M210" i="12" s="1"/>
  <c r="I210" i="12"/>
  <c r="K210" i="12"/>
  <c r="O210" i="12"/>
  <c r="Q210" i="12"/>
  <c r="V210" i="12"/>
  <c r="G213" i="12"/>
  <c r="I213" i="12"/>
  <c r="O213" i="12"/>
  <c r="Q213" i="12"/>
  <c r="G214" i="12"/>
  <c r="M214" i="12" s="1"/>
  <c r="M213" i="12" s="1"/>
  <c r="I214" i="12"/>
  <c r="K214" i="12"/>
  <c r="K213" i="12" s="1"/>
  <c r="O214" i="12"/>
  <c r="Q214" i="12"/>
  <c r="V214" i="12"/>
  <c r="V213" i="12" s="1"/>
  <c r="G218" i="12"/>
  <c r="M218" i="12" s="1"/>
  <c r="I218" i="12"/>
  <c r="I217" i="12" s="1"/>
  <c r="K218" i="12"/>
  <c r="O218" i="12"/>
  <c r="O217" i="12" s="1"/>
  <c r="Q218" i="12"/>
  <c r="Q217" i="12" s="1"/>
  <c r="V218" i="12"/>
  <c r="G224" i="12"/>
  <c r="M224" i="12" s="1"/>
  <c r="I224" i="12"/>
  <c r="K224" i="12"/>
  <c r="O224" i="12"/>
  <c r="Q224" i="12"/>
  <c r="V224" i="12"/>
  <c r="G226" i="12"/>
  <c r="M226" i="12" s="1"/>
  <c r="I226" i="12"/>
  <c r="K226" i="12"/>
  <c r="K217" i="12" s="1"/>
  <c r="O226" i="12"/>
  <c r="Q226" i="12"/>
  <c r="V226" i="12"/>
  <c r="V217" i="12" s="1"/>
  <c r="G228" i="12"/>
  <c r="I228" i="12"/>
  <c r="K228" i="12"/>
  <c r="M228" i="12"/>
  <c r="O228" i="12"/>
  <c r="Q228" i="12"/>
  <c r="V228" i="12"/>
  <c r="G229" i="12"/>
  <c r="M229" i="12" s="1"/>
  <c r="I229" i="12"/>
  <c r="K229" i="12"/>
  <c r="O229" i="12"/>
  <c r="Q229" i="12"/>
  <c r="V229" i="12"/>
  <c r="G232" i="12"/>
  <c r="M232" i="12" s="1"/>
  <c r="I232" i="12"/>
  <c r="K232" i="12"/>
  <c r="O232" i="12"/>
  <c r="Q232" i="12"/>
  <c r="V232" i="12"/>
  <c r="G233" i="12"/>
  <c r="M233" i="12" s="1"/>
  <c r="I233" i="12"/>
  <c r="K233" i="12"/>
  <c r="O233" i="12"/>
  <c r="Q233" i="12"/>
  <c r="V233" i="12"/>
  <c r="G234" i="12"/>
  <c r="I234" i="12"/>
  <c r="K234" i="12"/>
  <c r="M234" i="12"/>
  <c r="O234" i="12"/>
  <c r="Q234" i="12"/>
  <c r="V234" i="12"/>
  <c r="G236" i="12"/>
  <c r="M236" i="12" s="1"/>
  <c r="I236" i="12"/>
  <c r="I235" i="12" s="1"/>
  <c r="K236" i="12"/>
  <c r="O236" i="12"/>
  <c r="Q236" i="12"/>
  <c r="Q235" i="12" s="1"/>
  <c r="V236" i="12"/>
  <c r="V235" i="12" s="1"/>
  <c r="G238" i="12"/>
  <c r="M238" i="12" s="1"/>
  <c r="I238" i="12"/>
  <c r="K238" i="12"/>
  <c r="K235" i="12" s="1"/>
  <c r="O238" i="12"/>
  <c r="Q238" i="12"/>
  <c r="V238" i="12"/>
  <c r="G241" i="12"/>
  <c r="I241" i="12"/>
  <c r="K241" i="12"/>
  <c r="M241" i="12"/>
  <c r="O241" i="12"/>
  <c r="Q241" i="12"/>
  <c r="V241" i="12"/>
  <c r="G243" i="12"/>
  <c r="M243" i="12" s="1"/>
  <c r="I243" i="12"/>
  <c r="K243" i="12"/>
  <c r="O243" i="12"/>
  <c r="O235" i="12" s="1"/>
  <c r="Q243" i="12"/>
  <c r="V243" i="12"/>
  <c r="G244" i="12"/>
  <c r="M244" i="12" s="1"/>
  <c r="I244" i="12"/>
  <c r="K244" i="12"/>
  <c r="O244" i="12"/>
  <c r="Q244" i="12"/>
  <c r="V244" i="12"/>
  <c r="K245" i="12"/>
  <c r="V245" i="12"/>
  <c r="G246" i="12"/>
  <c r="I246" i="12"/>
  <c r="I245" i="12" s="1"/>
  <c r="K246" i="12"/>
  <c r="M246" i="12"/>
  <c r="O246" i="12"/>
  <c r="Q246" i="12"/>
  <c r="Q245" i="12" s="1"/>
  <c r="V246" i="12"/>
  <c r="G252" i="12"/>
  <c r="G245" i="12" s="1"/>
  <c r="I252" i="12"/>
  <c r="K252" i="12"/>
  <c r="O252" i="12"/>
  <c r="O245" i="12" s="1"/>
  <c r="Q252" i="12"/>
  <c r="V252" i="12"/>
  <c r="G259" i="12"/>
  <c r="G258" i="12" s="1"/>
  <c r="I259" i="12"/>
  <c r="K259" i="12"/>
  <c r="K258" i="12" s="1"/>
  <c r="O259" i="12"/>
  <c r="O258" i="12" s="1"/>
  <c r="Q259" i="12"/>
  <c r="V259" i="12"/>
  <c r="V258" i="12" s="1"/>
  <c r="G261" i="12"/>
  <c r="I261" i="12"/>
  <c r="K261" i="12"/>
  <c r="M261" i="12"/>
  <c r="O261" i="12"/>
  <c r="Q261" i="12"/>
  <c r="V261" i="12"/>
  <c r="G264" i="12"/>
  <c r="M264" i="12" s="1"/>
  <c r="I264" i="12"/>
  <c r="K264" i="12"/>
  <c r="O264" i="12"/>
  <c r="Q264" i="12"/>
  <c r="V264" i="12"/>
  <c r="G266" i="12"/>
  <c r="I266" i="12"/>
  <c r="I258" i="12" s="1"/>
  <c r="K266" i="12"/>
  <c r="M266" i="12"/>
  <c r="O266" i="12"/>
  <c r="Q266" i="12"/>
  <c r="Q258" i="12" s="1"/>
  <c r="V266" i="12"/>
  <c r="G270" i="12"/>
  <c r="M270" i="12" s="1"/>
  <c r="I270" i="12"/>
  <c r="K270" i="12"/>
  <c r="O270" i="12"/>
  <c r="Q270" i="12"/>
  <c r="V270" i="12"/>
  <c r="G273" i="12"/>
  <c r="I273" i="12"/>
  <c r="K273" i="12"/>
  <c r="M273" i="12"/>
  <c r="O273" i="12"/>
  <c r="Q273" i="12"/>
  <c r="V273" i="12"/>
  <c r="G275" i="12"/>
  <c r="M275" i="12" s="1"/>
  <c r="I275" i="12"/>
  <c r="K275" i="12"/>
  <c r="O275" i="12"/>
  <c r="Q275" i="12"/>
  <c r="V275" i="12"/>
  <c r="G279" i="12"/>
  <c r="I279" i="12"/>
  <c r="K279" i="12"/>
  <c r="M279" i="12"/>
  <c r="O279" i="12"/>
  <c r="Q279" i="12"/>
  <c r="V279" i="12"/>
  <c r="G284" i="12"/>
  <c r="M284" i="12" s="1"/>
  <c r="I284" i="12"/>
  <c r="K284" i="12"/>
  <c r="O284" i="12"/>
  <c r="Q284" i="12"/>
  <c r="V284" i="12"/>
  <c r="G286" i="12"/>
  <c r="I286" i="12"/>
  <c r="K286" i="12"/>
  <c r="M286" i="12"/>
  <c r="O286" i="12"/>
  <c r="Q286" i="12"/>
  <c r="V286" i="12"/>
  <c r="G290" i="12"/>
  <c r="M290" i="12" s="1"/>
  <c r="I290" i="12"/>
  <c r="K290" i="12"/>
  <c r="O290" i="12"/>
  <c r="Q290" i="12"/>
  <c r="V290" i="12"/>
  <c r="G292" i="12"/>
  <c r="I292" i="12"/>
  <c r="K292" i="12"/>
  <c r="M292" i="12"/>
  <c r="O292" i="12"/>
  <c r="Q292" i="12"/>
  <c r="V292" i="12"/>
  <c r="G294" i="12"/>
  <c r="M294" i="12" s="1"/>
  <c r="I294" i="12"/>
  <c r="K294" i="12"/>
  <c r="O294" i="12"/>
  <c r="Q294" i="12"/>
  <c r="V294" i="12"/>
  <c r="G302" i="12"/>
  <c r="I302" i="12"/>
  <c r="K302" i="12"/>
  <c r="M302" i="12"/>
  <c r="O302" i="12"/>
  <c r="Q302" i="12"/>
  <c r="V302" i="12"/>
  <c r="G306" i="12"/>
  <c r="M306" i="12" s="1"/>
  <c r="I306" i="12"/>
  <c r="K306" i="12"/>
  <c r="O306" i="12"/>
  <c r="Q306" i="12"/>
  <c r="V306" i="12"/>
  <c r="G307" i="12"/>
  <c r="I307" i="12"/>
  <c r="K307" i="12"/>
  <c r="M307" i="12"/>
  <c r="O307" i="12"/>
  <c r="Q307" i="12"/>
  <c r="V307" i="12"/>
  <c r="G316" i="12"/>
  <c r="M316" i="12" s="1"/>
  <c r="I316" i="12"/>
  <c r="K316" i="12"/>
  <c r="O316" i="12"/>
  <c r="Q316" i="12"/>
  <c r="V316" i="12"/>
  <c r="I325" i="12"/>
  <c r="Q325" i="12"/>
  <c r="G326" i="12"/>
  <c r="M326" i="12" s="1"/>
  <c r="M325" i="12" s="1"/>
  <c r="I326" i="12"/>
  <c r="K326" i="12"/>
  <c r="K325" i="12" s="1"/>
  <c r="O326" i="12"/>
  <c r="O325" i="12" s="1"/>
  <c r="Q326" i="12"/>
  <c r="V326" i="12"/>
  <c r="V325" i="12" s="1"/>
  <c r="G329" i="12"/>
  <c r="G328" i="12" s="1"/>
  <c r="I329" i="12"/>
  <c r="K329" i="12"/>
  <c r="K328" i="12" s="1"/>
  <c r="O329" i="12"/>
  <c r="O328" i="12" s="1"/>
  <c r="Q329" i="12"/>
  <c r="V329" i="12"/>
  <c r="V328" i="12" s="1"/>
  <c r="G330" i="12"/>
  <c r="I330" i="12"/>
  <c r="K330" i="12"/>
  <c r="M330" i="12"/>
  <c r="O330" i="12"/>
  <c r="Q330" i="12"/>
  <c r="V330" i="12"/>
  <c r="G332" i="12"/>
  <c r="M332" i="12" s="1"/>
  <c r="I332" i="12"/>
  <c r="K332" i="12"/>
  <c r="O332" i="12"/>
  <c r="Q332" i="12"/>
  <c r="V332" i="12"/>
  <c r="G333" i="12"/>
  <c r="I333" i="12"/>
  <c r="I328" i="12" s="1"/>
  <c r="K333" i="12"/>
  <c r="M333" i="12"/>
  <c r="O333" i="12"/>
  <c r="Q333" i="12"/>
  <c r="Q328" i="12" s="1"/>
  <c r="V333" i="12"/>
  <c r="G334" i="12"/>
  <c r="M334" i="12" s="1"/>
  <c r="I334" i="12"/>
  <c r="K334" i="12"/>
  <c r="O334" i="12"/>
  <c r="Q334" i="12"/>
  <c r="V334" i="12"/>
  <c r="G340" i="12"/>
  <c r="I340" i="12"/>
  <c r="K340" i="12"/>
  <c r="M340" i="12"/>
  <c r="O340" i="12"/>
  <c r="Q340" i="12"/>
  <c r="V340" i="12"/>
  <c r="G342" i="12"/>
  <c r="K342" i="12"/>
  <c r="O342" i="12"/>
  <c r="V342" i="12"/>
  <c r="G343" i="12"/>
  <c r="I343" i="12"/>
  <c r="I342" i="12" s="1"/>
  <c r="K343" i="12"/>
  <c r="M343" i="12"/>
  <c r="M342" i="12" s="1"/>
  <c r="O343" i="12"/>
  <c r="Q343" i="12"/>
  <c r="Q342" i="12" s="1"/>
  <c r="V343" i="12"/>
  <c r="G345" i="12"/>
  <c r="I345" i="12"/>
  <c r="I344" i="12" s="1"/>
  <c r="K345" i="12"/>
  <c r="M345" i="12"/>
  <c r="O345" i="12"/>
  <c r="Q345" i="12"/>
  <c r="Q344" i="12" s="1"/>
  <c r="V345" i="12"/>
  <c r="G346" i="12"/>
  <c r="G344" i="12" s="1"/>
  <c r="I346" i="12"/>
  <c r="K346" i="12"/>
  <c r="O346" i="12"/>
  <c r="O344" i="12" s="1"/>
  <c r="Q346" i="12"/>
  <c r="V346" i="12"/>
  <c r="G348" i="12"/>
  <c r="I348" i="12"/>
  <c r="K348" i="12"/>
  <c r="M348" i="12"/>
  <c r="O348" i="12"/>
  <c r="Q348" i="12"/>
  <c r="V348" i="12"/>
  <c r="G350" i="12"/>
  <c r="M350" i="12" s="1"/>
  <c r="I350" i="12"/>
  <c r="K350" i="12"/>
  <c r="K344" i="12" s="1"/>
  <c r="O350" i="12"/>
  <c r="Q350" i="12"/>
  <c r="V350" i="12"/>
  <c r="V344" i="12" s="1"/>
  <c r="G353" i="12"/>
  <c r="I353" i="12"/>
  <c r="K353" i="12"/>
  <c r="M353" i="12"/>
  <c r="O353" i="12"/>
  <c r="Q353" i="12"/>
  <c r="V353" i="12"/>
  <c r="G355" i="12"/>
  <c r="M355" i="12" s="1"/>
  <c r="I355" i="12"/>
  <c r="K355" i="12"/>
  <c r="O355" i="12"/>
  <c r="Q355" i="12"/>
  <c r="V355" i="12"/>
  <c r="G358" i="12"/>
  <c r="G357" i="12" s="1"/>
  <c r="I358" i="12"/>
  <c r="K358" i="12"/>
  <c r="K357" i="12" s="1"/>
  <c r="O358" i="12"/>
  <c r="O357" i="12" s="1"/>
  <c r="Q358" i="12"/>
  <c r="V358" i="12"/>
  <c r="V357" i="12" s="1"/>
  <c r="G368" i="12"/>
  <c r="I368" i="12"/>
  <c r="K368" i="12"/>
  <c r="M368" i="12"/>
  <c r="O368" i="12"/>
  <c r="Q368" i="12"/>
  <c r="V368" i="12"/>
  <c r="G372" i="12"/>
  <c r="M372" i="12" s="1"/>
  <c r="I372" i="12"/>
  <c r="K372" i="12"/>
  <c r="O372" i="12"/>
  <c r="Q372" i="12"/>
  <c r="V372" i="12"/>
  <c r="G375" i="12"/>
  <c r="I375" i="12"/>
  <c r="I357" i="12" s="1"/>
  <c r="K375" i="12"/>
  <c r="M375" i="12"/>
  <c r="O375" i="12"/>
  <c r="Q375" i="12"/>
  <c r="Q357" i="12" s="1"/>
  <c r="V375" i="12"/>
  <c r="G377" i="12"/>
  <c r="M377" i="12" s="1"/>
  <c r="I377" i="12"/>
  <c r="K377" i="12"/>
  <c r="O377" i="12"/>
  <c r="Q377" i="12"/>
  <c r="V377" i="12"/>
  <c r="G381" i="12"/>
  <c r="I381" i="12"/>
  <c r="K381" i="12"/>
  <c r="M381" i="12"/>
  <c r="O381" i="12"/>
  <c r="Q381" i="12"/>
  <c r="V381" i="12"/>
  <c r="G384" i="12"/>
  <c r="M384" i="12" s="1"/>
  <c r="I384" i="12"/>
  <c r="K384" i="12"/>
  <c r="O384" i="12"/>
  <c r="Q384" i="12"/>
  <c r="V384" i="12"/>
  <c r="G386" i="12"/>
  <c r="I386" i="12"/>
  <c r="K386" i="12"/>
  <c r="M386" i="12"/>
  <c r="O386" i="12"/>
  <c r="Q386" i="12"/>
  <c r="V386" i="12"/>
  <c r="G389" i="12"/>
  <c r="M389" i="12" s="1"/>
  <c r="I389" i="12"/>
  <c r="K389" i="12"/>
  <c r="O389" i="12"/>
  <c r="Q389" i="12"/>
  <c r="V389" i="12"/>
  <c r="G390" i="12"/>
  <c r="I390" i="12"/>
  <c r="K390" i="12"/>
  <c r="M390" i="12"/>
  <c r="O390" i="12"/>
  <c r="Q390" i="12"/>
  <c r="V390" i="12"/>
  <c r="G391" i="12"/>
  <c r="M391" i="12" s="1"/>
  <c r="I391" i="12"/>
  <c r="K391" i="12"/>
  <c r="O391" i="12"/>
  <c r="Q391" i="12"/>
  <c r="V391" i="12"/>
  <c r="G394" i="12"/>
  <c r="I394" i="12"/>
  <c r="K394" i="12"/>
  <c r="M394" i="12"/>
  <c r="O394" i="12"/>
  <c r="Q394" i="12"/>
  <c r="V394" i="12"/>
  <c r="G396" i="12"/>
  <c r="M396" i="12" s="1"/>
  <c r="I396" i="12"/>
  <c r="K396" i="12"/>
  <c r="O396" i="12"/>
  <c r="Q396" i="12"/>
  <c r="V396" i="12"/>
  <c r="G398" i="12"/>
  <c r="I398" i="12"/>
  <c r="K398" i="12"/>
  <c r="M398" i="12"/>
  <c r="O398" i="12"/>
  <c r="Q398" i="12"/>
  <c r="V398" i="12"/>
  <c r="G400" i="12"/>
  <c r="M400" i="12" s="1"/>
  <c r="I400" i="12"/>
  <c r="K400" i="12"/>
  <c r="O400" i="12"/>
  <c r="Q400" i="12"/>
  <c r="V400" i="12"/>
  <c r="G403" i="12"/>
  <c r="G402" i="12" s="1"/>
  <c r="I403" i="12"/>
  <c r="K403" i="12"/>
  <c r="K402" i="12" s="1"/>
  <c r="O403" i="12"/>
  <c r="O402" i="12" s="1"/>
  <c r="Q403" i="12"/>
  <c r="V403" i="12"/>
  <c r="V402" i="12" s="1"/>
  <c r="G404" i="12"/>
  <c r="I404" i="12"/>
  <c r="K404" i="12"/>
  <c r="M404" i="12"/>
  <c r="O404" i="12"/>
  <c r="Q404" i="12"/>
  <c r="V404" i="12"/>
  <c r="G406" i="12"/>
  <c r="M406" i="12" s="1"/>
  <c r="I406" i="12"/>
  <c r="K406" i="12"/>
  <c r="O406" i="12"/>
  <c r="Q406" i="12"/>
  <c r="V406" i="12"/>
  <c r="G410" i="12"/>
  <c r="I410" i="12"/>
  <c r="I402" i="12" s="1"/>
  <c r="K410" i="12"/>
  <c r="M410" i="12"/>
  <c r="O410" i="12"/>
  <c r="Q410" i="12"/>
  <c r="Q402" i="12" s="1"/>
  <c r="V410" i="12"/>
  <c r="G411" i="12"/>
  <c r="M411" i="12" s="1"/>
  <c r="I411" i="12"/>
  <c r="K411" i="12"/>
  <c r="O411" i="12"/>
  <c r="Q411" i="12"/>
  <c r="V411" i="12"/>
  <c r="G422" i="12"/>
  <c r="I422" i="12"/>
  <c r="K422" i="12"/>
  <c r="M422" i="12"/>
  <c r="O422" i="12"/>
  <c r="Q422" i="12"/>
  <c r="V422" i="12"/>
  <c r="G423" i="12"/>
  <c r="M423" i="12" s="1"/>
  <c r="I423" i="12"/>
  <c r="K423" i="12"/>
  <c r="O423" i="12"/>
  <c r="Q423" i="12"/>
  <c r="V423" i="12"/>
  <c r="G426" i="12"/>
  <c r="I426" i="12"/>
  <c r="K426" i="12"/>
  <c r="M426" i="12"/>
  <c r="O426" i="12"/>
  <c r="Q426" i="12"/>
  <c r="V426" i="12"/>
  <c r="G429" i="12"/>
  <c r="M429" i="12" s="1"/>
  <c r="I429" i="12"/>
  <c r="K429" i="12"/>
  <c r="O429" i="12"/>
  <c r="Q429" i="12"/>
  <c r="V429" i="12"/>
  <c r="G431" i="12"/>
  <c r="I431" i="12"/>
  <c r="K431" i="12"/>
  <c r="M431" i="12"/>
  <c r="O431" i="12"/>
  <c r="Q431" i="12"/>
  <c r="V431" i="12"/>
  <c r="G434" i="12"/>
  <c r="I434" i="12"/>
  <c r="K434" i="12"/>
  <c r="M434" i="12"/>
  <c r="O434" i="12"/>
  <c r="Q434" i="12"/>
  <c r="V434" i="12"/>
  <c r="G453" i="12"/>
  <c r="M453" i="12" s="1"/>
  <c r="I453" i="12"/>
  <c r="K453" i="12"/>
  <c r="O453" i="12"/>
  <c r="Q453" i="12"/>
  <c r="V453" i="12"/>
  <c r="G463" i="12"/>
  <c r="I463" i="12"/>
  <c r="K463" i="12"/>
  <c r="M463" i="12"/>
  <c r="O463" i="12"/>
  <c r="Q463" i="12"/>
  <c r="V463" i="12"/>
  <c r="G464" i="12"/>
  <c r="I464" i="12"/>
  <c r="K464" i="12"/>
  <c r="O464" i="12"/>
  <c r="O433" i="12" s="1"/>
  <c r="Q464" i="12"/>
  <c r="V464" i="12"/>
  <c r="G465" i="12"/>
  <c r="I465" i="12"/>
  <c r="K465" i="12"/>
  <c r="M465" i="12"/>
  <c r="O465" i="12"/>
  <c r="Q465" i="12"/>
  <c r="V465" i="12"/>
  <c r="G470" i="12"/>
  <c r="M470" i="12" s="1"/>
  <c r="I470" i="12"/>
  <c r="K470" i="12"/>
  <c r="O470" i="12"/>
  <c r="Q470" i="12"/>
  <c r="V470" i="12"/>
  <c r="G473" i="12"/>
  <c r="I473" i="12"/>
  <c r="K473" i="12"/>
  <c r="M473" i="12"/>
  <c r="O473" i="12"/>
  <c r="Q473" i="12"/>
  <c r="V473" i="12"/>
  <c r="G476" i="12"/>
  <c r="M476" i="12" s="1"/>
  <c r="I476" i="12"/>
  <c r="K476" i="12"/>
  <c r="O476" i="12"/>
  <c r="Q476" i="12"/>
  <c r="V476" i="12"/>
  <c r="G480" i="12"/>
  <c r="I480" i="12"/>
  <c r="K480" i="12"/>
  <c r="M480" i="12"/>
  <c r="O480" i="12"/>
  <c r="Q480" i="12"/>
  <c r="V480" i="12"/>
  <c r="G483" i="12"/>
  <c r="M483" i="12" s="1"/>
  <c r="I483" i="12"/>
  <c r="K483" i="12"/>
  <c r="O483" i="12"/>
  <c r="Q483" i="12"/>
  <c r="V483" i="12"/>
  <c r="G484" i="12"/>
  <c r="I484" i="12"/>
  <c r="K484" i="12"/>
  <c r="M484" i="12"/>
  <c r="O484" i="12"/>
  <c r="Q484" i="12"/>
  <c r="V484" i="12"/>
  <c r="G485" i="12"/>
  <c r="M485" i="12" s="1"/>
  <c r="I485" i="12"/>
  <c r="K485" i="12"/>
  <c r="O485" i="12"/>
  <c r="Q485" i="12"/>
  <c r="V485" i="12"/>
  <c r="G488" i="12"/>
  <c r="I488" i="12"/>
  <c r="K488" i="12"/>
  <c r="M488" i="12"/>
  <c r="O488" i="12"/>
  <c r="Q488" i="12"/>
  <c r="V488" i="12"/>
  <c r="G491" i="12"/>
  <c r="M491" i="12" s="1"/>
  <c r="I491" i="12"/>
  <c r="K491" i="12"/>
  <c r="O491" i="12"/>
  <c r="Q491" i="12"/>
  <c r="V491" i="12"/>
  <c r="G492" i="12"/>
  <c r="I492" i="12"/>
  <c r="K492" i="12"/>
  <c r="M492" i="12"/>
  <c r="O492" i="12"/>
  <c r="Q492" i="12"/>
  <c r="V492" i="12"/>
  <c r="G493" i="12"/>
  <c r="M493" i="12" s="1"/>
  <c r="I493" i="12"/>
  <c r="K493" i="12"/>
  <c r="O493" i="12"/>
  <c r="Q493" i="12"/>
  <c r="V493" i="12"/>
  <c r="G494" i="12"/>
  <c r="I494" i="12"/>
  <c r="K494" i="12"/>
  <c r="M494" i="12"/>
  <c r="O494" i="12"/>
  <c r="Q494" i="12"/>
  <c r="V494" i="12"/>
  <c r="G495" i="12"/>
  <c r="M495" i="12" s="1"/>
  <c r="I495" i="12"/>
  <c r="K495" i="12"/>
  <c r="O495" i="12"/>
  <c r="Q495" i="12"/>
  <c r="V495" i="12"/>
  <c r="G496" i="12"/>
  <c r="I496" i="12"/>
  <c r="K496" i="12"/>
  <c r="M496" i="12"/>
  <c r="O496" i="12"/>
  <c r="Q496" i="12"/>
  <c r="V496" i="12"/>
  <c r="G499" i="12"/>
  <c r="I499" i="12"/>
  <c r="I498" i="12" s="1"/>
  <c r="K499" i="12"/>
  <c r="M499" i="12"/>
  <c r="O499" i="12"/>
  <c r="Q499" i="12"/>
  <c r="Q498" i="12" s="1"/>
  <c r="V499" i="12"/>
  <c r="G503" i="12"/>
  <c r="M503" i="12" s="1"/>
  <c r="I503" i="12"/>
  <c r="K503" i="12"/>
  <c r="K498" i="12" s="1"/>
  <c r="O503" i="12"/>
  <c r="Q503" i="12"/>
  <c r="V503" i="12"/>
  <c r="V498" i="12" s="1"/>
  <c r="G505" i="12"/>
  <c r="I505" i="12"/>
  <c r="K505" i="12"/>
  <c r="M505" i="12"/>
  <c r="O505" i="12"/>
  <c r="Q505" i="12"/>
  <c r="V505" i="12"/>
  <c r="G509" i="12"/>
  <c r="M509" i="12" s="1"/>
  <c r="I509" i="12"/>
  <c r="K509" i="12"/>
  <c r="O509" i="12"/>
  <c r="O498" i="12" s="1"/>
  <c r="Q509" i="12"/>
  <c r="V509" i="12"/>
  <c r="I511" i="12"/>
  <c r="Q511" i="12"/>
  <c r="G512" i="12"/>
  <c r="G511" i="12" s="1"/>
  <c r="I512" i="12"/>
  <c r="K512" i="12"/>
  <c r="K511" i="12" s="1"/>
  <c r="O512" i="12"/>
  <c r="O511" i="12" s="1"/>
  <c r="Q512" i="12"/>
  <c r="V512" i="12"/>
  <c r="V511" i="12" s="1"/>
  <c r="I518" i="12"/>
  <c r="Q518" i="12"/>
  <c r="G519" i="12"/>
  <c r="I519" i="12"/>
  <c r="K519" i="12"/>
  <c r="K518" i="12" s="1"/>
  <c r="O519" i="12"/>
  <c r="O518" i="12" s="1"/>
  <c r="Q519" i="12"/>
  <c r="V519" i="12"/>
  <c r="V518" i="12" s="1"/>
  <c r="I526" i="12"/>
  <c r="Q526" i="12"/>
  <c r="G527" i="12"/>
  <c r="I527" i="12"/>
  <c r="K527" i="12"/>
  <c r="K526" i="12" s="1"/>
  <c r="O527" i="12"/>
  <c r="O526" i="12" s="1"/>
  <c r="Q527" i="12"/>
  <c r="V527" i="12"/>
  <c r="V526" i="12" s="1"/>
  <c r="G538" i="12"/>
  <c r="I538" i="12"/>
  <c r="K538" i="12"/>
  <c r="M538" i="12"/>
  <c r="O538" i="12"/>
  <c r="Q538" i="12"/>
  <c r="V538" i="12"/>
  <c r="G540" i="12"/>
  <c r="M540" i="12" s="1"/>
  <c r="I540" i="12"/>
  <c r="K540" i="12"/>
  <c r="O540" i="12"/>
  <c r="Q540" i="12"/>
  <c r="V540" i="12"/>
  <c r="G549" i="12"/>
  <c r="I549" i="12"/>
  <c r="K549" i="12"/>
  <c r="M549" i="12"/>
  <c r="O549" i="12"/>
  <c r="Q549" i="12"/>
  <c r="V549" i="12"/>
  <c r="K551" i="12"/>
  <c r="V551" i="12"/>
  <c r="G552" i="12"/>
  <c r="I552" i="12"/>
  <c r="I551" i="12" s="1"/>
  <c r="K552" i="12"/>
  <c r="M552" i="12"/>
  <c r="O552" i="12"/>
  <c r="Q552" i="12"/>
  <c r="Q551" i="12" s="1"/>
  <c r="V552" i="12"/>
  <c r="G554" i="12"/>
  <c r="I554" i="12"/>
  <c r="K554" i="12"/>
  <c r="O554" i="12"/>
  <c r="O551" i="12" s="1"/>
  <c r="Q554" i="12"/>
  <c r="V554" i="12"/>
  <c r="G556" i="12"/>
  <c r="I556" i="12"/>
  <c r="K556" i="12"/>
  <c r="K555" i="12" s="1"/>
  <c r="O556" i="12"/>
  <c r="O555" i="12" s="1"/>
  <c r="Q556" i="12"/>
  <c r="V556" i="12"/>
  <c r="G557" i="12"/>
  <c r="I557" i="12"/>
  <c r="I555" i="12" s="1"/>
  <c r="K557" i="12"/>
  <c r="M557" i="12"/>
  <c r="O557" i="12"/>
  <c r="Q557" i="12"/>
  <c r="Q555" i="12" s="1"/>
  <c r="V557" i="12"/>
  <c r="G558" i="12"/>
  <c r="M558" i="12" s="1"/>
  <c r="I558" i="12"/>
  <c r="K558" i="12"/>
  <c r="O558" i="12"/>
  <c r="Q558" i="12"/>
  <c r="V558" i="12"/>
  <c r="G560" i="12"/>
  <c r="I560" i="12"/>
  <c r="I559" i="12" s="1"/>
  <c r="K560" i="12"/>
  <c r="O560" i="12"/>
  <c r="Q560" i="12"/>
  <c r="Q559" i="12" s="1"/>
  <c r="V560" i="12"/>
  <c r="G561" i="12"/>
  <c r="I561" i="12"/>
  <c r="K561" i="12"/>
  <c r="M561" i="12"/>
  <c r="O561" i="12"/>
  <c r="Q561" i="12"/>
  <c r="V561" i="12"/>
  <c r="G562" i="12"/>
  <c r="I562" i="12"/>
  <c r="K562" i="12"/>
  <c r="M562" i="12"/>
  <c r="O562" i="12"/>
  <c r="Q562" i="12"/>
  <c r="V562" i="12"/>
  <c r="G564" i="12"/>
  <c r="I564" i="12"/>
  <c r="K564" i="12"/>
  <c r="M564" i="12"/>
  <c r="O564" i="12"/>
  <c r="Q564" i="12"/>
  <c r="V564" i="12"/>
  <c r="V563" i="12" s="1"/>
  <c r="G565" i="12"/>
  <c r="I565" i="12"/>
  <c r="K565" i="12"/>
  <c r="M565" i="12"/>
  <c r="O565" i="12"/>
  <c r="O563" i="12" s="1"/>
  <c r="Q565" i="12"/>
  <c r="V565" i="12"/>
  <c r="G566" i="12"/>
  <c r="G563" i="12" s="1"/>
  <c r="I566" i="12"/>
  <c r="I563" i="12" s="1"/>
  <c r="K566" i="12"/>
  <c r="O566" i="12"/>
  <c r="Q566" i="12"/>
  <c r="V566" i="12"/>
  <c r="G568" i="12"/>
  <c r="M568" i="12" s="1"/>
  <c r="I568" i="12"/>
  <c r="K568" i="12"/>
  <c r="O568" i="12"/>
  <c r="Q568" i="12"/>
  <c r="Q563" i="12" s="1"/>
  <c r="V568" i="12"/>
  <c r="G570" i="12"/>
  <c r="I570" i="12"/>
  <c r="K570" i="12"/>
  <c r="M570" i="12"/>
  <c r="O570" i="12"/>
  <c r="Q570" i="12"/>
  <c r="V570" i="12"/>
  <c r="G572" i="12"/>
  <c r="G571" i="12" s="1"/>
  <c r="I572" i="12"/>
  <c r="I571" i="12" s="1"/>
  <c r="K572" i="12"/>
  <c r="O572" i="12"/>
  <c r="O571" i="12" s="1"/>
  <c r="Q572" i="12"/>
  <c r="Q571" i="12" s="1"/>
  <c r="V572" i="12"/>
  <c r="G574" i="12"/>
  <c r="M574" i="12" s="1"/>
  <c r="I574" i="12"/>
  <c r="K574" i="12"/>
  <c r="K571" i="12" s="1"/>
  <c r="O574" i="12"/>
  <c r="Q574" i="12"/>
  <c r="V574" i="12"/>
  <c r="V571" i="12" s="1"/>
  <c r="K576" i="12"/>
  <c r="V576" i="12"/>
  <c r="G577" i="12"/>
  <c r="G576" i="12" s="1"/>
  <c r="I577" i="12"/>
  <c r="K577" i="12"/>
  <c r="M577" i="12"/>
  <c r="O577" i="12"/>
  <c r="O576" i="12" s="1"/>
  <c r="Q577" i="12"/>
  <c r="V577" i="12"/>
  <c r="G579" i="12"/>
  <c r="M579" i="12" s="1"/>
  <c r="I579" i="12"/>
  <c r="I576" i="12" s="1"/>
  <c r="K579" i="12"/>
  <c r="O579" i="12"/>
  <c r="Q579" i="12"/>
  <c r="Q576" i="12" s="1"/>
  <c r="V579" i="12"/>
  <c r="G581" i="12"/>
  <c r="M581" i="12" s="1"/>
  <c r="I581" i="12"/>
  <c r="K581" i="12"/>
  <c r="O581" i="12"/>
  <c r="Q581" i="12"/>
  <c r="V581" i="12"/>
  <c r="AE584" i="12"/>
  <c r="I20" i="1"/>
  <c r="I19" i="1"/>
  <c r="I18" i="1"/>
  <c r="I16" i="1"/>
  <c r="F43" i="1"/>
  <c r="G43" i="1"/>
  <c r="G25" i="1" s="1"/>
  <c r="A25" i="1" s="1"/>
  <c r="H42" i="1"/>
  <c r="I42" i="1" s="1"/>
  <c r="H41" i="1"/>
  <c r="I41" i="1" s="1"/>
  <c r="H40" i="1"/>
  <c r="H39" i="1"/>
  <c r="I39" i="1" s="1"/>
  <c r="I43" i="1" s="1"/>
  <c r="I83" i="1" l="1"/>
  <c r="J82" i="1" s="1"/>
  <c r="I17" i="1"/>
  <c r="I21" i="1" s="1"/>
  <c r="J63" i="1"/>
  <c r="J79" i="1"/>
  <c r="J69" i="1"/>
  <c r="J61" i="1"/>
  <c r="J55" i="1"/>
  <c r="J75" i="1"/>
  <c r="J56" i="1"/>
  <c r="J58" i="1"/>
  <c r="J64" i="1"/>
  <c r="J66" i="1"/>
  <c r="J70" i="1"/>
  <c r="J74" i="1"/>
  <c r="J78" i="1"/>
  <c r="J80" i="1"/>
  <c r="G26" i="1"/>
  <c r="A26" i="1"/>
  <c r="G28" i="1"/>
  <c r="G23" i="1"/>
  <c r="M576" i="12"/>
  <c r="AF584" i="12"/>
  <c r="M572" i="12"/>
  <c r="M571" i="12" s="1"/>
  <c r="M566" i="12"/>
  <c r="M563" i="12" s="1"/>
  <c r="O559" i="12"/>
  <c r="V555" i="12"/>
  <c r="G498" i="12"/>
  <c r="M464" i="12"/>
  <c r="G433" i="12"/>
  <c r="V433" i="12"/>
  <c r="M235" i="12"/>
  <c r="K559" i="12"/>
  <c r="G555" i="12"/>
  <c r="M556" i="12"/>
  <c r="M555" i="12" s="1"/>
  <c r="G526" i="12"/>
  <c r="M519" i="12"/>
  <c r="M518" i="12" s="1"/>
  <c r="G518" i="12"/>
  <c r="M433" i="12"/>
  <c r="M8" i="12"/>
  <c r="V559" i="12"/>
  <c r="G551" i="12"/>
  <c r="M554" i="12"/>
  <c r="M551" i="12"/>
  <c r="M217" i="12"/>
  <c r="M117" i="12"/>
  <c r="K563" i="12"/>
  <c r="G559" i="12"/>
  <c r="M560" i="12"/>
  <c r="M559" i="12" s="1"/>
  <c r="M498" i="12"/>
  <c r="K433" i="12"/>
  <c r="Q433" i="12"/>
  <c r="I433" i="12"/>
  <c r="M344" i="12"/>
  <c r="M65" i="12"/>
  <c r="M37" i="12"/>
  <c r="M527" i="12"/>
  <c r="M526" i="12" s="1"/>
  <c r="M512" i="12"/>
  <c r="M511" i="12" s="1"/>
  <c r="M403" i="12"/>
  <c r="M402" i="12" s="1"/>
  <c r="M358" i="12"/>
  <c r="M357" i="12" s="1"/>
  <c r="M329" i="12"/>
  <c r="M328" i="12" s="1"/>
  <c r="G325" i="12"/>
  <c r="M259" i="12"/>
  <c r="M258" i="12" s="1"/>
  <c r="G217" i="12"/>
  <c r="M203" i="12"/>
  <c r="M202" i="12" s="1"/>
  <c r="G65" i="12"/>
  <c r="G33" i="12"/>
  <c r="G235" i="12"/>
  <c r="G117" i="12"/>
  <c r="G8" i="12"/>
  <c r="M346" i="12"/>
  <c r="M252" i="12"/>
  <c r="M245" i="12" s="1"/>
  <c r="J42" i="1"/>
  <c r="J41" i="1"/>
  <c r="J39" i="1"/>
  <c r="J43" i="1" s="1"/>
  <c r="H43" i="1"/>
  <c r="J28" i="1"/>
  <c r="J26" i="1"/>
  <c r="G38" i="1"/>
  <c r="F38" i="1"/>
  <c r="J23" i="1"/>
  <c r="J24" i="1"/>
  <c r="J25" i="1"/>
  <c r="J27" i="1"/>
  <c r="E24" i="1"/>
  <c r="E26" i="1"/>
  <c r="J81" i="1" l="1"/>
  <c r="J72" i="1"/>
  <c r="J62" i="1"/>
  <c r="J59" i="1"/>
  <c r="J54" i="1"/>
  <c r="J65" i="1"/>
  <c r="J53" i="1"/>
  <c r="J73" i="1"/>
  <c r="J76" i="1"/>
  <c r="J68" i="1"/>
  <c r="J60" i="1"/>
  <c r="J67" i="1"/>
  <c r="J77" i="1"/>
  <c r="J71" i="1"/>
  <c r="J57" i="1"/>
  <c r="A23" i="1"/>
  <c r="J83" i="1" l="1"/>
  <c r="G24" i="1"/>
  <c r="A27" i="1" s="1"/>
  <c r="A24" i="1"/>
  <c r="G29" i="1" l="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<sst xmlns="http://schemas.openxmlformats.org/spreadsheetml/2006/main" count="2528" uniqueCount="760">
  <si>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</si>
  <si>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</si>
  <si>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</si>
  <si>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</si>
  <si>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</si>
  <si>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</si>
  <si>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</si>
  <si>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</si>
  <si>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</si>
  <si>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</si>
  <si>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</si>
  <si>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</si>
  <si>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</si>
  <si>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</si>
  <si>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</si>
  <si>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</si>
  <si>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</si>
  <si>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</si>
  <si>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</si>
  <si>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</si>
  <si>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</si>
  <si>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</si>
  <si>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</si>
  <si>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</si>
  <si>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</si>
  <si>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</si>
  <si>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</si>
  <si>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</si>
  <si>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</si>
  <si>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</si>
  <si>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</si>
  <si>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</si>
  <si>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</si>
  <si>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</si>
  <si>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</si>
  <si>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</si>
  <si>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</si>
  <si>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</si>
  <si>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</si>
  <si>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</si>
  <si>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</si>
  <si>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</si>
  <si>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</si>
  <si>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t>
  </si>
  <si>
    <t>ASŘ</t>
  </si>
  <si>
    <t>SO 01</t>
  </si>
  <si>
    <t>Objekt:</t>
  </si>
  <si>
    <t>Rozpočet:</t>
  </si>
  <si>
    <t>1327</t>
  </si>
  <si>
    <t>Rekonstrukce hasičské zbrojnice Lhota Komárov</t>
  </si>
  <si>
    <t>Stavba</t>
  </si>
  <si>
    <t>Stavební objekt</t>
  </si>
  <si>
    <t>Celkem za stavbu</t>
  </si>
  <si>
    <t>CZK</t>
  </si>
  <si>
    <t>#POPS</t>
  </si>
  <si>
    <t>Popis stavby: 1327 - Rekonstrukce hasičské zbrojnice Lhota Komárov</t>
  </si>
  <si>
    <t>#POPO</t>
  </si>
  <si>
    <t>Popis objektu: SO 01 - ASŘ</t>
  </si>
  <si>
    <t>#POPR</t>
  </si>
  <si>
    <t>Popis rozpočtu: 1 - ASŘ</t>
  </si>
  <si>
    <t>Rekapitulace dílů</t>
  </si>
  <si>
    <t>Typ dílu</t>
  </si>
  <si>
    <t>Zemní práce</t>
  </si>
  <si>
    <t>2</t>
  </si>
  <si>
    <t>Základy a zvláštní zakládání</t>
  </si>
  <si>
    <t>3</t>
  </si>
  <si>
    <t>Svislé a kompletní konstrukce</t>
  </si>
  <si>
    <t>416</t>
  </si>
  <si>
    <t>Podhledy a mezistropy montované lehké</t>
  </si>
  <si>
    <t>5</t>
  </si>
  <si>
    <t>Komunikace</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</si>
  <si>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</si>
  <si>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</si>
  <si>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</si>
  <si>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</si>
  <si>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</si>
  <si>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</si>
  <si>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</si>
  <si>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</si>
  <si>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</si>
  <si>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</si>
  <si>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</si>
  <si>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</si>
  <si>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</si>
  <si>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</si>
  <si>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</si>
  <si>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</si>
  <si>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</si>
  <si>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</si>
  <si>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711</t>
  </si>
  <si>
    <t>Izolace proti vodě</t>
  </si>
  <si>
    <t>720</t>
  </si>
  <si>
    <t>Zdravotechnická instalace</t>
  </si>
  <si>
    <t>725</t>
  </si>
  <si>
    <t>Zařizovací předměty</t>
  </si>
  <si>
    <t>762</t>
  </si>
  <si>
    <t>Konstrukce tesařské</t>
  </si>
  <si>
    <t>764</t>
  </si>
  <si>
    <t>Konstrukce klempířské</t>
  </si>
  <si>
    <t>766</t>
  </si>
  <si>
    <t>Konstrukce truhlářské</t>
  </si>
  <si>
    <t>767</t>
  </si>
  <si>
    <t>Konstrukce zámečnické</t>
  </si>
  <si>
    <t>771</t>
  </si>
  <si>
    <t>Podlahy z dlaždic a obklady</t>
  </si>
  <si>
    <t>781</t>
  </si>
  <si>
    <t>Obklady keramické</t>
  </si>
  <si>
    <t>783</t>
  </si>
  <si>
    <t>Nátěry</t>
  </si>
  <si>
    <t>784</t>
  </si>
  <si>
    <t>Malby</t>
  </si>
  <si>
    <t>795</t>
  </si>
  <si>
    <t>Lokální vytápění</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</si>
  <si>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</si>
  <si>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</si>
  <si>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</si>
  <si>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</si>
  <si>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</si>
  <si>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</si>
  <si>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</si>
  <si>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</si>
  <si>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</si>
  <si>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</si>
  <si>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</si>
  <si>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</si>
  <si>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</si>
  <si>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</si>
  <si>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</si>
  <si>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</si>
  <si>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</si>
  <si>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</si>
  <si>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</si>
  <si>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</si>
  <si>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</si>
  <si>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</si>
  <si>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</si>
  <si>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</si>
  <si>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</si>
  <si>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</si>
  <si>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</si>
  <si>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</si>
  <si>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</si>
  <si>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</si>
  <si>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</si>
  <si>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</si>
  <si>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</si>
  <si>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</si>
  <si>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</si>
  <si>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</si>
  <si>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113109315R00</t>
  </si>
  <si>
    <t>Odstranění podkladů nebo krytů z betonu prostého, v ploše jednotlivě do 50 m2, tloušťka vrstvy 150 mm</t>
  </si>
  <si>
    <t>m2</t>
  </si>
  <si>
    <t>822-1</t>
  </si>
  <si>
    <t>RTS 24/ I</t>
  </si>
  <si>
    <t>Práce</t>
  </si>
  <si>
    <t>Běžná</t>
  </si>
  <si>
    <t>POL1_</t>
  </si>
  <si>
    <t>stávající chodník : 24</t>
  </si>
  <si>
    <t>VV</t>
  </si>
  <si>
    <t>139601102R00</t>
  </si>
  <si>
    <t>Ruční výkop jam, rýh a šachet v hornině 3</t>
  </si>
  <si>
    <t>m3</t>
  </si>
  <si>
    <t>800-1</t>
  </si>
  <si>
    <t>s přehozením na vzdálenost do 5 m nebo s naložením na ruční dopravní prostředek</t>
  </si>
  <si>
    <t>SPI</t>
  </si>
  <si>
    <t>terasa patky : 0,4*0,4*1*3</t>
  </si>
  <si>
    <t>139711101RT3</t>
  </si>
  <si>
    <t>Vykopávka v uzavřených prostorách v hornině 3</t>
  </si>
  <si>
    <t>s naložením výkopku na dopravní prostředek</t>
  </si>
  <si>
    <t>podlahy patky : (0,95*0,7+0,75*0,65+0,95*0,75+0,75*0,75)*0,4</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</si>
  <si>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</si>
  <si>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</si>
  <si>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</si>
  <si>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</si>
  <si>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</si>
  <si>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167101201R00</t>
  </si>
  <si>
    <t>Nakládání, skládání, překládání neulehlého výkopku nakládání, skládání, překládání neulehléno výkopku nebo zeminy - ručně  z horniny 1 až 4</t>
  </si>
  <si>
    <t>181006114R00</t>
  </si>
  <si>
    <t>Rozprostření zemin schopných zúrodnění sklon svahu do 1:5, tloušťka přes 200 do 300 mm</t>
  </si>
  <si>
    <t>823-2</t>
  </si>
  <si>
    <t>v rovině a ve sklonu do 1:5 ve sklonu přes 1:5</t>
  </si>
  <si>
    <t>0,971/0,3</t>
  </si>
  <si>
    <t>0,48/0,3</t>
  </si>
  <si>
    <t>180400020RA0</t>
  </si>
  <si>
    <t>Založení trávníku s dodáním osiva parkového, v rovině</t>
  </si>
  <si>
    <t>AP-HSV</t>
  </si>
  <si>
    <t>Agregovaná položka</t>
  </si>
  <si>
    <t>POL2_</t>
  </si>
  <si>
    <t>Včetně prvního pokosení, naložení odpadu a odvezení do 20 km, se složením.</t>
  </si>
  <si>
    <t>POP</t>
  </si>
  <si>
    <t>181300010RAD</t>
  </si>
  <si>
    <t>Rozprostření ornice v rovině nebo svahu do 1 : 5 a osetí travou při tloušťce 150 mm, dovoz ornice ze vzdálenosti 10 000 m</t>
  </si>
  <si>
    <t>vč. urovnání ornice, naložení na skládce, vodorovným přemístěním ornice na místo rozprostření, založení trávníku osetím a dodávky travního semene.</t>
  </si>
  <si>
    <t>Včetně přesunu hmot.</t>
  </si>
  <si>
    <t>10364200R</t>
  </si>
  <si>
    <t>ornice pro pozemkové úpravy</t>
  </si>
  <si>
    <t>SPCM</t>
  </si>
  <si>
    <t>RTS 22/ II</t>
  </si>
  <si>
    <t>Specifikace</t>
  </si>
  <si>
    <t>POL3_</t>
  </si>
  <si>
    <t>20*0,2</t>
  </si>
  <si>
    <t>275313611R00</t>
  </si>
  <si>
    <t>Beton základových patek prostý třídy C 16/20</t>
  </si>
  <si>
    <t>801-1</t>
  </si>
  <si>
    <t>podlahy patky : (0,95*0,7+0,75*0,65+0,95*0,75+0,75*0,75)*0,4*1,03</t>
  </si>
  <si>
    <t>terasa patky : 0,4*0,4*1*3*1,03</t>
  </si>
  <si>
    <t>310239211R00</t>
  </si>
  <si>
    <t>Zazdívka otvorů o ploše přes 1 m2 do 4 m2 ve zdivu nadzákladovém cihlami pálenými pro jakoukoliv maltu vápenocementovou</t>
  </si>
  <si>
    <t>801-4</t>
  </si>
  <si>
    <t>včetně pomocného pracovního lešení</t>
  </si>
  <si>
    <t>středovka : 1*2*0,3+1</t>
  </si>
  <si>
    <t>317168111R00</t>
  </si>
  <si>
    <t>Překlady keramické montáž a dodávka nenosné, délky 1000 mm, šířky 115 mm, výšky 71 mm</t>
  </si>
  <si>
    <t>kus</t>
  </si>
  <si>
    <t>Včetně dodávky překladů.</t>
  </si>
  <si>
    <t>317998111R00</t>
  </si>
  <si>
    <t>Překlady keramické izolace vkládaná mezi překlady tloušťky 50 mm</t>
  </si>
  <si>
    <t>m</t>
  </si>
  <si>
    <t>317234410RT2</t>
  </si>
  <si>
    <t>Vyzdívka mezi nosníky cementovou</t>
  </si>
  <si>
    <t>jakýmikoliv cihlami pálenými na jakoukoliv maltu,</t>
  </si>
  <si>
    <t>P1 - I 80 : 0,87*0,15*0,3</t>
  </si>
  <si>
    <t>P2 - I 140 : 2,5*0,2*0,3</t>
  </si>
  <si>
    <t>WC - I 80 : 1,2*0,15*0,3</t>
  </si>
  <si>
    <t>317314130R00</t>
  </si>
  <si>
    <t>Podbetonování zhlaví nosníků zdivo šířky 300 mm</t>
  </si>
  <si>
    <t>betonem C 16/20. Tloušťka lože 50 mm, délka 200 mm.</t>
  </si>
  <si>
    <t>340239212R00</t>
  </si>
  <si>
    <t>Zazdívka otvorů o ploše přes 1 m2 do 4 m2 v příčkách nebo stěnách cihlami  pálenými  tloušťky nad 100 mm</t>
  </si>
  <si>
    <t>0,8*2*1</t>
  </si>
  <si>
    <t>346244315R00</t>
  </si>
  <si>
    <t>Obezdívka van a WC modulů z pórobetonu tloušťky 150 mm</t>
  </si>
  <si>
    <t>klozet : 1,5</t>
  </si>
  <si>
    <t>346244381RT2</t>
  </si>
  <si>
    <t>Plentování ocelových nosníků jednostranné výšky do 200 mm</t>
  </si>
  <si>
    <t>jakýmikoliv cihlami,</t>
  </si>
  <si>
    <t>P1 - I 80 : 0,87*0,1*2</t>
  </si>
  <si>
    <t>P2 - I 140 : 2,5*0,15*2</t>
  </si>
  <si>
    <t>WC - I 80 : 1,2*0,1*2</t>
  </si>
  <si>
    <t>317940911RAA</t>
  </si>
  <si>
    <t>Překlady z ocelových válcovaných profilů včetně dodávky ocelových prvků osazení válcovaných profilů dodatečně  včetně vysekání drážky a dodávky profilů</t>
  </si>
  <si>
    <t>t</t>
  </si>
  <si>
    <t>P1 - I 80 : 0,87*5,94*3/1000</t>
  </si>
  <si>
    <t>P2 - I 140 : 2,5*14,3*2/1000</t>
  </si>
  <si>
    <t>WC - I 80 : 1,2*5,94*3/1000</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</si>
  <si>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</si>
  <si>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</si>
  <si>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</si>
  <si>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3,2+21,3+28,7+14,7</t>
  </si>
  <si>
    <t>416022123R00</t>
  </si>
  <si>
    <t>Podhledy na kovové konstrukci opláštěné deskami sádrokartonovými dvouúrovňový křížový rošt z profilů CD zavěšený 1x deska, tloušťky 12,5 mm, impregnovaná,  , bez izolace</t>
  </si>
  <si>
    <t>1,6+2+2,6</t>
  </si>
  <si>
    <t>416091081R00</t>
  </si>
  <si>
    <t>Příplatky k podhledům sádrokartonovým příplatek k podhledu sádrokartonovému za plochu do 2 m2</t>
  </si>
  <si>
    <t>416091082R00</t>
  </si>
  <si>
    <t>Příplatky k podhledům sádrokartonovým příplatek k podhledu sádrokartonovému za plochu přes 2 do 5 m2</t>
  </si>
  <si>
    <t>3,2</t>
  </si>
  <si>
    <t>2+2,6</t>
  </si>
  <si>
    <t>447113121RT3</t>
  </si>
  <si>
    <t>Podkroví a stropy opláštěné sádrokartonovými a sádrovláknitými deskami, bez záklopu nosná konstrukce z profilů CD 1x deska, tloušťky 12,5 mm, standard, tloušťka izolace 180 + 60 mm, požární odolnost REI 15</t>
  </si>
  <si>
    <t>podkroví : (9,9+3)/2*5*2</t>
  </si>
  <si>
    <t>7,02*5/2*2</t>
  </si>
  <si>
    <t>63151372.AR</t>
  </si>
  <si>
    <t>Výrobek izolační pro budovy z minerální vlny (MW) tvar: deska; tloušťka d = 60,0 mm; OH = 30 kg/m3; lambda = 0,037 W/(m.K)</t>
  </si>
  <si>
    <t>99,6*1,1</t>
  </si>
  <si>
    <t>591100020RAB</t>
  </si>
  <si>
    <t>Chodník z dlažby zámkové, podklad štěrkopísek červené, tloušťky 60 mm, celkové tloušťky 200 mm, Dlažba betonová</t>
  </si>
  <si>
    <t>odkopávka s přemístěním výkopku v příčných profilech, s naložením na dopravní prostředek a odvozem do 1 km, s uložením výkopku na skládku a úpravou pláně. Podklad ze štěrkopísku s rozprostřením, vlhčením a zhutněním tl. 10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 Skladba: podklad ze štěrkopísku                  10 cm lože z kameniva                               5 cm dlažba zámková, betonová              6 cm celkem                                            21 cm</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</si>
  <si>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</si>
  <si>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</si>
  <si>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</si>
  <si>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okna : </t>
  </si>
  <si>
    <t>O1 : 1,46*1,31*2</t>
  </si>
  <si>
    <t>O2 : 0,84*1,12*1</t>
  </si>
  <si>
    <t>O3 : 0,57*0,54*3</t>
  </si>
  <si>
    <t>Mezisoučet</t>
  </si>
  <si>
    <t xml:space="preserve">balkon dveře : </t>
  </si>
  <si>
    <t>O4 : 0,98*2,25*2</t>
  </si>
  <si>
    <t xml:space="preserve">vitrýna : </t>
  </si>
  <si>
    <t>O5 : 3,82*2,87*1</t>
  </si>
  <si>
    <t xml:space="preserve">vstupní dveře : </t>
  </si>
  <si>
    <t>O6 : 1,03*2,2*1</t>
  </si>
  <si>
    <t>O7 : 2*2,1*1</t>
  </si>
  <si>
    <t xml:space="preserve">vnitřní stěna : </t>
  </si>
  <si>
    <t>O8 : 5,98*3,3*1*2</t>
  </si>
  <si>
    <t>612474611RT1</t>
  </si>
  <si>
    <t>Omítka vnitřní stěn ze suché směsi třívrstvá, vápenocementové jádro, vápenný štuk, na pálené cihly a tvarovky, ruční zpracování</t>
  </si>
  <si>
    <t>kompletní souvrství</t>
  </si>
  <si>
    <t>1.NP : (4,77+0,05+2,2+5,98)*2*3,35</t>
  </si>
  <si>
    <t>(5,74+3,59)*2*3,35</t>
  </si>
  <si>
    <t>(1,67+1,55)*2*3,35</t>
  </si>
  <si>
    <t>(2,32+1,1)*2*3,35</t>
  </si>
  <si>
    <t>(1,19+1,1)*2*3,35</t>
  </si>
  <si>
    <t>(1,87+1,1)*2*3,35</t>
  </si>
  <si>
    <t>podkroví : (9,9+7,02)*2*0,4</t>
  </si>
  <si>
    <t>(0,79+0,46)*2*2,5</t>
  </si>
  <si>
    <t>612481211RT2</t>
  </si>
  <si>
    <t>Vyztužení povrchu vnitřních stěn sklotextilní síťovinou s dodávkou síťoviny a stěrkového tmelu</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</si>
  <si>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</si>
  <si>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</si>
  <si>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</si>
  <si>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622311525RU1</t>
  </si>
  <si>
    <t>Zateplení soklu extrudovaným polystyrénem, tloušťky 160 mm, kontaktní nátěr a mozaiková omítka, Omítka s organickým pojivem exteriér; zrnitost do 2,0 mm</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</si>
  <si>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</si>
  <si>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</si>
  <si>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(12,88+1,5*2)*0,3</t>
  </si>
  <si>
    <t>622311135RT3</t>
  </si>
  <si>
    <t>Zateplení fasády  , expandovaným polystyrénem, tloušťky 160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</si>
  <si>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</si>
  <si>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0,039 W/mK.</t>
  </si>
  <si>
    <t>fasáda : (12,88+8)*2*4</t>
  </si>
  <si>
    <t xml:space="preserve">odpočty otvory : </t>
  </si>
  <si>
    <t>O1 : -1,46*1,31*2</t>
  </si>
  <si>
    <t>O2 : -0,84*1,12*1</t>
  </si>
  <si>
    <t>O4 : -0,98*2,25*2</t>
  </si>
  <si>
    <t>O5 : -3,82*2,87*1</t>
  </si>
  <si>
    <t>O6 : -1,03*2,2*1</t>
  </si>
  <si>
    <t>O7 : -2*2,1*1</t>
  </si>
  <si>
    <t>odpočet sokl XPS : -4,764</t>
  </si>
  <si>
    <t>622311154RT3</t>
  </si>
  <si>
    <t>Zateplení ostění expandovaným polystyrénem,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</si>
  <si>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</si>
  <si>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Začátek provozního součtu</t>
  </si>
  <si>
    <t xml:space="preserve">  okna : </t>
  </si>
  <si>
    <t xml:space="preserve">  O1 : (1,46+2*1,31)*2</t>
  </si>
  <si>
    <t xml:space="preserve">  O2 : (0,84+2*1,12)*1</t>
  </si>
  <si>
    <t xml:space="preserve">  O3 : (0,57+2*0,54)*3</t>
  </si>
  <si>
    <t xml:space="preserve">  </t>
  </si>
  <si>
    <t xml:space="preserve">  balkon dveře : </t>
  </si>
  <si>
    <t xml:space="preserve">  O4 : (0,98+2*2,25)*2</t>
  </si>
  <si>
    <t xml:space="preserve">  vitrýna : </t>
  </si>
  <si>
    <t xml:space="preserve">  O5 : (3,82+2*2,87)*1</t>
  </si>
  <si>
    <t xml:space="preserve">  vstupní dveře : </t>
  </si>
  <si>
    <t xml:space="preserve">  O6 : (1,03+2*2,2)*1</t>
  </si>
  <si>
    <t xml:space="preserve">  O7 : (2+2*2,1)*1</t>
  </si>
  <si>
    <t>Konec provozního součtu</t>
  </si>
  <si>
    <t>48,34*0,16</t>
  </si>
  <si>
    <t>622311160R00</t>
  </si>
  <si>
    <t>Výztužná stěrka parapetu z polystyrenu</t>
  </si>
  <si>
    <t>O1 : 1,46*0,16*2</t>
  </si>
  <si>
    <t>O2 : 0,84*0,16*1</t>
  </si>
  <si>
    <t>O3 : 0,57*0,16*3</t>
  </si>
  <si>
    <t>O5 : 3,82*0,16*1</t>
  </si>
  <si>
    <t>622311041R00</t>
  </si>
  <si>
    <t>Profil zakládací plastový, pro jakoukoliv tloušťku izolantu</t>
  </si>
  <si>
    <t>fasáda : (12,88+8)*2</t>
  </si>
  <si>
    <t>622422111R00</t>
  </si>
  <si>
    <t>Oprava vnějších omítek vápenných a vápenocementových hladkých, stupeň členitosti 1 a 2, v množství opravované plochy do 10 %, s barvením na 100% opravované plochy, bez nákladů na umělecké dekorace fasád</t>
  </si>
  <si>
    <t>bez otlučení vadných míst</t>
  </si>
  <si>
    <t>Včetně barvení vždy celé plochy (100%), s výjimkou položek oprav omítek drásaných.</t>
  </si>
  <si>
    <t>622904112R00</t>
  </si>
  <si>
    <t>Očištění fasád tlakovou vodou, složitost fasády 1 - 2</t>
  </si>
  <si>
    <t>631312131R00</t>
  </si>
  <si>
    <t>Doplnění mazanin betonem prostým o ploše jednotlivě přes 1 do 4 m2  tloušťky přes 80 mm</t>
  </si>
  <si>
    <t>prostým betonem (s dodáním hmot) bez potěru,</t>
  </si>
  <si>
    <t>podlahy patky : (0,95*0,7+0,75*0,65+0,95*0,75+0,75*0,75)*0,2</t>
  </si>
  <si>
    <t>632415120RT2</t>
  </si>
  <si>
    <t>Potěr ze suchých směsí cementový samonivelační vyrovnávací, tloušťky 20 mm, včetně penetrace</t>
  </si>
  <si>
    <t>s rozprostřením a uhlazením</t>
  </si>
  <si>
    <t>1.NP : 3,2+21,3+1,6+2+2,6+28,7+14,7</t>
  </si>
  <si>
    <t>podkroví : 67,5</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</si>
  <si>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</si>
  <si>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</si>
  <si>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</si>
  <si>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A1 : (0,84+1,46)*0,3</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</si>
  <si>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</si>
  <si>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</si>
  <si>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</si>
  <si>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A1 : 0,84+1,46</t>
  </si>
  <si>
    <t>941941031R00</t>
  </si>
  <si>
    <t>Montáž lešení lehkého pracovního řadového s podlahami šířky od 0,80 do 1,00 m, výšky do 10 m</t>
  </si>
  <si>
    <t>800-3</t>
  </si>
  <si>
    <t>včetně kotvení</t>
  </si>
  <si>
    <t>Včetně kotvení lešení.</t>
  </si>
  <si>
    <t>15*5</t>
  </si>
  <si>
    <t>15*4</t>
  </si>
  <si>
    <t>10*4,5*2</t>
  </si>
  <si>
    <t>941941502R00</t>
  </si>
  <si>
    <t>Montáž lešení lehkého pracovního řadového s podlahami dovoz včetně odvozu lešení  rámového pronajatého</t>
  </si>
  <si>
    <t>km</t>
  </si>
  <si>
    <t>941941191R00</t>
  </si>
  <si>
    <t>Montáž lešení lehkého pracovního řadového s podlahami příplatek za každý další i započatý měsíc použití lešení  šířky šířky od 0,80 do 1,00 m a výšky do 10 m</t>
  </si>
  <si>
    <t>941941831R00</t>
  </si>
  <si>
    <t>Demontáž lešení lehkého řadového s podlahami šířky od 0,8 do 1 m, výšky do 10 m</t>
  </si>
  <si>
    <t>941955001R00</t>
  </si>
  <si>
    <t>Lešení lehké pracovní pomocné pomocné, o výšce lešeňové podlahy do 1,2 m</t>
  </si>
  <si>
    <t>POL1_1</t>
  </si>
  <si>
    <t>74,1</t>
  </si>
  <si>
    <t>67,5</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</si>
  <si>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</si>
  <si>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</si>
  <si>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</si>
  <si>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</si>
  <si>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</si>
  <si>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</si>
  <si>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900      R01</t>
  </si>
  <si>
    <t>Hodinové zúčtovací sazby stavební dělník, tarifní třída 4</t>
  </si>
  <si>
    <t>h</t>
  </si>
  <si>
    <t>nespecifikované práce : 15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</si>
  <si>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</si>
  <si>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</si>
  <si>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953832212R00</t>
  </si>
  <si>
    <t>Komínová vložka z hliníkové hadice  o vnitřním průměr přes 130 do180 mm, pro výšku komínu přes 5 do 10 m</t>
  </si>
  <si>
    <t>včetně komínové zděře, odvodu kondenzátu do domovního odpadu nebo do sběrné nádoby odběratele, s případnými manipulačními otvory, tj. jejich případné vybourání, opětné zazdění a omítnutí do původního stavu konstrukce, pomocného pracovního lešení o výšce podlahy do 1900 m a pro zatížení 1,5 kPa,</t>
  </si>
  <si>
    <t>953946111R00</t>
  </si>
  <si>
    <t>Doplňující konstrukce Osazení ventilačních mřížek bez dodávky ventilač. mřížky</t>
  </si>
  <si>
    <t>55364050R</t>
  </si>
  <si>
    <t>mřížka větrací</t>
  </si>
  <si>
    <t>954111106R00</t>
  </si>
  <si>
    <t>Obklady konstrukcí sádrokartonovými deskami obklady ocelových konstrukcí  obklady ocelových sloupů do 500 x 500 mm.   1 x opláštění, čtyřstranný, deska protipožární tloušťky 15 mm</t>
  </si>
  <si>
    <t>- nezbytné úpravy desek na příslušný rozměr,</t>
  </si>
  <si>
    <t>- úpravy rohů, koutů a hran konstrukcí ze sádrokartonu,</t>
  </si>
  <si>
    <t>- standardního tmelení Q2, to je: základní tmelení Q1+ dodatečné tmelení (tmelení najemno) a případné přebroušení.</t>
  </si>
  <si>
    <t>sloupy U120 : 3,4*2</t>
  </si>
  <si>
    <t>954111206R00</t>
  </si>
  <si>
    <t>Obklady konstrukcí sádrokartonovými deskami obklady ocelových konstrukcí  obklady ocelových sloupů do 500 x 500 mm.   1 x opláštění, třístranný, deska protipožární tloušťky 15 mm</t>
  </si>
  <si>
    <t>nespecifikované bourací práce : 10</t>
  </si>
  <si>
    <t>962031116R00</t>
  </si>
  <si>
    <t>Bourání příček z cihel pálených plných, tloušťky 140 mm</t>
  </si>
  <si>
    <t>801-3</t>
  </si>
  <si>
    <t>nebo vybourání otvorů průřezové plochy přes 4 m2 v příčkách, včetně pomocného lešení o výšce podlahy do 1900 mm a pro zatížení do 1,5 kPa  (150 kg/m2),</t>
  </si>
  <si>
    <t>3,13*3,35</t>
  </si>
  <si>
    <t>965042221RT2</t>
  </si>
  <si>
    <t>Bourání podkladů pod dlažby nebo litých celistvých dlažeb a mazanin  betonových nebo z litého asfaltu, tloušťky přes 100 mm, plochy do 1 m2</t>
  </si>
  <si>
    <t>965081713RT1</t>
  </si>
  <si>
    <t>Bourání podlah z keramických dlaždic, tloušťky do 10 mm, plochy přes 1 m2</t>
  </si>
  <si>
    <t>bez podkladního lože, s jakoukoliv výplní spár</t>
  </si>
  <si>
    <t>soklíky : 74,1*1,15*0,15</t>
  </si>
  <si>
    <t>968061112R00</t>
  </si>
  <si>
    <t>Vyvěšení nebo zavěšení dřevěných křídel oken, plochy do 1,5 m2</t>
  </si>
  <si>
    <t>oken, dveří a vrat, s uložením a opětovným zavěšením po provedení stavebních změn,</t>
  </si>
  <si>
    <t>9</t>
  </si>
  <si>
    <t>968061125R00</t>
  </si>
  <si>
    <t>Vyvěšení nebo zavěšení dřevěných křídel dveří, plochy do 2 m2</t>
  </si>
  <si>
    <t>968061126R00</t>
  </si>
  <si>
    <t>Vyvěšení nebo zavěšení dřevěných křídel dveří, plochy přes 2 m2</t>
  </si>
  <si>
    <t>vrata : 2</t>
  </si>
  <si>
    <t>968062244R00</t>
  </si>
  <si>
    <t>Vybourání dřevěných rámů oken jednoduchých, plochy do 1 m2</t>
  </si>
  <si>
    <t>včetně pomocného lešení o výšce podlahy do 1900 mm a pro zatížení do 1,5 kPa  (150 kg/m2),</t>
  </si>
  <si>
    <t>0,57*0,54*2</t>
  </si>
  <si>
    <t>0,98*0,85*2</t>
  </si>
  <si>
    <t>1,46*1,31*2</t>
  </si>
  <si>
    <t>968072455R00</t>
  </si>
  <si>
    <t>Vybourání a vyjmutí kovových rámů a rolet rámů, včetně pomocného lešení o výšce podlahy do 1900 mm a pro zatížení do 1,5 kPa  (150 kg/m2) dveřních zárubní, plochy do 2 m2</t>
  </si>
  <si>
    <t>0,8*2*4</t>
  </si>
  <si>
    <t>968072456R00</t>
  </si>
  <si>
    <t>Vybourání a vyjmutí kovových rámů a rolet rámů, včetně pomocného lešení o výšce podlahy do 1900 mm a pro zatížení do 1,5 kPa  (150 kg/m2) dveřních zárubní, plochy přes 2 m2</t>
  </si>
  <si>
    <t>1,19*3,35*1</t>
  </si>
  <si>
    <t>vrata : 3,82*3,04*1</t>
  </si>
  <si>
    <t>1,03*2,2*1</t>
  </si>
  <si>
    <t>968095001R00</t>
  </si>
  <si>
    <t xml:space="preserve">Vybourání vnitřních parapetů dřevěných, šířky do 25 cm,  </t>
  </si>
  <si>
    <t>1,46+1,46+0,84+0,98*2</t>
  </si>
  <si>
    <t>970251150R00</t>
  </si>
  <si>
    <t>Řezání železobetonu hloubka řezu 150 mm</t>
  </si>
  <si>
    <t>podlahy : 0,7*2+0,9+0,65*2+0,75+0,95*2+0,75*2+0,75*4</t>
  </si>
  <si>
    <t>971033541R00</t>
  </si>
  <si>
    <t>Vybourání otvorů ve zdivu cihelném z jakýchkoliv cihel pálených  na jakoukoliv maltu vápenou nebo vápenocementovou, plochy do 1 m2, tloušťky do 300 mm</t>
  </si>
  <si>
    <t>základovém nebo nadzákladovém,</t>
  </si>
  <si>
    <t>Včetně pomocného lešení o výšce podlahy do 1900 mm a pro zatížení do 1,5 kPa  (150 kg/m2).</t>
  </si>
  <si>
    <t>otvory obvod : 1*0,8*0,33*2</t>
  </si>
  <si>
    <t>0,6*0,6*0,33*1</t>
  </si>
  <si>
    <t>2*2,1*0,33*1</t>
  </si>
  <si>
    <t>otvory vnitřek : 1,52*3,35*0,3</t>
  </si>
  <si>
    <t>0,9*2,02*0,3</t>
  </si>
  <si>
    <t>971033621R00</t>
  </si>
  <si>
    <t>Vybourání otvorů ve zdivu cihelném z jakýchkoliv cihel pálených  na jakoukoliv maltu vápenou nebo vápenocementovou, plochy do 4 m2, tloušťky do 100 mm</t>
  </si>
  <si>
    <t>0,8*2,02*1</t>
  </si>
  <si>
    <t>974031664R00</t>
  </si>
  <si>
    <t>Vysekání rýh v jakémkoliv zdivu cihelném pro vtahování nosníků do zdí, před vybouráním otvorů  do hloubky 150 mm, při výšce nosníku do 150 mm</t>
  </si>
  <si>
    <t>978013191R00</t>
  </si>
  <si>
    <t>Otlučení omítek vápenných nebo vápenocementových vnitřních s vyškrabáním spár, s očištěním zdiva stěn, v rozsahu do 100 %</t>
  </si>
  <si>
    <t>978015221R00</t>
  </si>
  <si>
    <t>Otlučení omítek vápenných nebo vápenocementových vnějších s vyškrabáním spár, s očištěním zdiva  1. až 4. stupni složitosti, v rozsahu do 10 %</t>
  </si>
  <si>
    <t>999281105R00</t>
  </si>
  <si>
    <t xml:space="preserve">Přesun hmot pro opravy a údržbu objektů pro opravy a údržbu dosavadních objektů včetně vnějších plášťů  výšky do 6 m,  </t>
  </si>
  <si>
    <t>Přesun hmot</t>
  </si>
  <si>
    <t>POL7_</t>
  </si>
  <si>
    <t>oborů 801, 803, 811 a 812</t>
  </si>
  <si>
    <t>711111001RZ1</t>
  </si>
  <si>
    <t>Provedení izolace proti zemní vlhkosti natěradly za studena na ploše vodorovné nátěrem penetračním, 1 x nátěr, včetně dodávky penetračního laku ALP</t>
  </si>
  <si>
    <t>800-711</t>
  </si>
  <si>
    <t>711141559RY1</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</si>
  <si>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</si>
  <si>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</si>
  <si>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711199095R00</t>
  </si>
  <si>
    <t xml:space="preserve">Provedení izolace proti zemní vlhkosti ostatní příplatek za plochu do 10 m2 , natěradly,   </t>
  </si>
  <si>
    <t>711199097R00</t>
  </si>
  <si>
    <t xml:space="preserve">Provedení izolace proti zemní vlhkosti ostatní příplatek za plochu do 10 m2 , pásy,   </t>
  </si>
  <si>
    <t>711212002RT1</t>
  </si>
  <si>
    <t>Izolace proti vodě stěrka hydroizolační  proti zemní vlhkosti</t>
  </si>
  <si>
    <t>dvouvrstvá</t>
  </si>
  <si>
    <t>1.03-1.05 : 1,6+2+2,6</t>
  </si>
  <si>
    <t>stěny : (1,87+1,1)*2*0,3</t>
  </si>
  <si>
    <t>(1,19+1,1)*2*0,3</t>
  </si>
  <si>
    <t>(2,32+1,1)*2*0,3+6</t>
  </si>
  <si>
    <t>998711101R00</t>
  </si>
  <si>
    <t>Přesun hmot pro izolace proti vodě svisle do 6 m</t>
  </si>
  <si>
    <t>50 m vodorovně měřeno od těžiště půdorysné plochy skládky do těžiště půdorysné plochy objektu</t>
  </si>
  <si>
    <t>Dodávka a montáž ZTI rozvody - ( vodovod a kanalizace )</t>
  </si>
  <si>
    <t>soubor</t>
  </si>
  <si>
    <t>Vlastní</t>
  </si>
  <si>
    <t>Indiv</t>
  </si>
  <si>
    <t>725019103R00</t>
  </si>
  <si>
    <t>Výlevka diturvitová s plastovou mřížkou, závěsná</t>
  </si>
  <si>
    <t>800-721</t>
  </si>
  <si>
    <t>725100001RA0</t>
  </si>
  <si>
    <t>Zařizovací předměty - dodávka a montáž umyvadla, baterie, zápachové uzávěrky,, Baterie směšovací páková; použití: dřez; typ: nástěnný; materiál: mosaz; rozteč 130 až 170 mm; povrchová úprava: chrom</t>
  </si>
  <si>
    <t>AP-PSV</t>
  </si>
  <si>
    <t>0,5 m kanalizačního připojovacího potrubí, vyvedení a upevnění kanalizační a vodovodní výpustky, osazení umyvadla, sifonu a vodovodní baterie. S dodávkou materiálu.</t>
  </si>
  <si>
    <t>725100004RA0</t>
  </si>
  <si>
    <t>Zařizovací předměty - dodávka a montáž sprchového stání, baterie,  , podlahové vpusti, Baterie směšovací páková; použití: sprcha; typ: nástěnný; materiál: mosaz; rozteč = 150 mm; příslušenství: sprchová tyč; povrchová úprava: chrom</t>
  </si>
  <si>
    <t>Vodorovná hydroizolace 1 m2, osazení podlahové vpusti se sifonem, vyvedení a upevnění vodovodní výpustky, osazení sprchové baterie. S dodávkou materiálu.</t>
  </si>
  <si>
    <t>725100023RA0</t>
  </si>
  <si>
    <t>Klozet dodávka a montáž modulu pro WC, mísy, sedátka a tlačítka splachování, modul pro zazdění, Mísa záchodová keramická se samostatným přívodem vody; zabudování: nástěnné; tvar: oválný; splachování: hluboké; odpad: vodorovný; povrchová úprava...</t>
  </si>
  <si>
    <t>s modulem pro montáž do lehké příčky. Bez opláštění sádrokartonem.</t>
  </si>
  <si>
    <t>Položka obsahuje dodávku a montáž modulu pro WC, dodávku a montáž závěsné mísy, sedátka a tlačítka splachování.</t>
  </si>
  <si>
    <t>725290010RA0</t>
  </si>
  <si>
    <t>Demontáž zařizovacích předmětů klozetu včetně splachovací nádrže</t>
  </si>
  <si>
    <t>Svislé přemístění ze 2. NP, nebo 1. PP, vodorovné vnitrostaveništní přemístění do 30 m, odvoz na skládku do 10 km. Bez poplatku za skládku.</t>
  </si>
  <si>
    <t>725290020RA0</t>
  </si>
  <si>
    <t>Demontáž zařizovacích předmětů umyvadla včetně baterie a konzol</t>
  </si>
  <si>
    <t>762085153R00</t>
  </si>
  <si>
    <t>Zvláštní výkony hoblování viditelných částí krovu  ručně, před osazením</t>
  </si>
  <si>
    <t>800-762</t>
  </si>
  <si>
    <t>kleština 80/140 : 3,69*4*(0,08+0,14)*2</t>
  </si>
  <si>
    <t>příložka vaznice 80/240 : 2,98*2*(0,08+0,24)*2</t>
  </si>
  <si>
    <t>příložka vaznice 80/240 : 2,86*2*(0,08+0,24)*2</t>
  </si>
  <si>
    <t>sloupek 140/140 : 2,11*2*0,14*4</t>
  </si>
  <si>
    <t xml:space="preserve">terasa : </t>
  </si>
  <si>
    <t>sloupek 140/140 : 1,1*3*0,14*4</t>
  </si>
  <si>
    <t>příčné trámky 100/160 : 2,55*8*(0,1+0,16)*2</t>
  </si>
  <si>
    <t>vaznice 140/180 : 6,6*2*(0,14+0,18)*2</t>
  </si>
  <si>
    <t>762332120R00</t>
  </si>
  <si>
    <t>Vázané konstrukce krovů montáž  střech pultových, sedlových, valbových, stanových čtvercového nebo obdélníkového půdorysu z řeziva, průřezové plochy přes 120 do 224 cm2</t>
  </si>
  <si>
    <t>sloupek 140/140 : 1,1*3</t>
  </si>
  <si>
    <t>příčné trámky 100/160 : 2,55*8</t>
  </si>
  <si>
    <t>762332130R00</t>
  </si>
  <si>
    <t>Vázané konstrukce krovů montáž  střech pultových, sedlových, valbových, stanových čtvercového nebo obdélníkového půdorysu z řeziva, průřezové plochy přes 120 do 288 cm2</t>
  </si>
  <si>
    <t>vaznice 140/180 : 6,6*2</t>
  </si>
  <si>
    <t>762332931RV1</t>
  </si>
  <si>
    <t>Vázané konstrukce krovů doplnění části střešní vazby z hranolků, hranolů včetně dodávky řeziva  průřezové plochy do 120 cm2, bez dodávky řeziva</t>
  </si>
  <si>
    <t>kleština 80/140 : 3,69*4</t>
  </si>
  <si>
    <t>762332932RV1</t>
  </si>
  <si>
    <t>Vázané konstrukce krovů doplnění části střešní vazby z hranolků, hranolů včetně dodávky řeziva  průřezové plochy přes 120 do 224 cm2, bez dodávky řeziva</t>
  </si>
  <si>
    <t>příložka vaznice 80/240 : 2,98*2</t>
  </si>
  <si>
    <t>příložka vaznice 80/240 : 2,86*2</t>
  </si>
  <si>
    <t>sloupek 140/140 : 2,11*2</t>
  </si>
  <si>
    <t>762395000R00</t>
  </si>
  <si>
    <t>Spojovací a ochranné prostředky svory, prkna, hřebíky, pásová ocel, vruty, impregnace</t>
  </si>
  <si>
    <t>dle tabulky krovu : 0,472*1,1</t>
  </si>
  <si>
    <t>terasa : 0,724*1,1</t>
  </si>
  <si>
    <t>762526110R00</t>
  </si>
  <si>
    <t>Položení podlah montáž  polštářů pod podlahy rozteče do 65 cm</t>
  </si>
  <si>
    <t>terasa : 6,4*2,6</t>
  </si>
  <si>
    <t>766441111R00</t>
  </si>
  <si>
    <t>Montáž dřevěných a kompozitních podlah teras z prken, včetně podkladního roštu</t>
  </si>
  <si>
    <t>800-766</t>
  </si>
  <si>
    <t>včetně položení podkladního roštu do štěrkového lože, nebo na rovný pevný povrch, položení palubek a upevnění nerezovými šrouby skrytým spojem. Bez povrchové úpravy nátěrem.</t>
  </si>
  <si>
    <t>762595009XX</t>
  </si>
  <si>
    <t>Nátěry, spojovací, ochranné prostředky k položení teras</t>
  </si>
  <si>
    <t>55399994R</t>
  </si>
  <si>
    <t>výrobek kovový zámečnický, atypický</t>
  </si>
  <si>
    <t>kg</t>
  </si>
  <si>
    <t>60515713R</t>
  </si>
  <si>
    <t>Hranol dřevina: jehličnatá</t>
  </si>
  <si>
    <t>60515713Rpř</t>
  </si>
  <si>
    <t>Příplatek za hranoly modřínové do 5 m</t>
  </si>
  <si>
    <t>611981857R</t>
  </si>
  <si>
    <t>prkno terasové dřevěné; modřín slezský; tl = 24 mm; š = 136,0 mm; l = 4 000 až 5 000 mm; povrch jemně drážkovaný</t>
  </si>
  <si>
    <t>611981894R</t>
  </si>
  <si>
    <t>Hranolek truhlářský dřevina: MD; tl = 45 mm; š = 70 mm</t>
  </si>
  <si>
    <t>terasa : 6,4*2,6*1,62</t>
  </si>
  <si>
    <t>998762102R00</t>
  </si>
  <si>
    <t>Přesun hmot pro konstrukce tesařské v objektech výšky do 12 m</t>
  </si>
  <si>
    <t>50 m vodorovně</t>
  </si>
  <si>
    <t>721242111R00</t>
  </si>
  <si>
    <t>Lapač střešních splavenin D 110 mm, s košem pro zachyt.nečistot,se suchou a nezámr.klapkou proti zápachu, čistícím víčkem a vylam.těs.kroužky potrubních svodů D 75, 90, 100 a 110 mm, včetně dodávky materiálu</t>
  </si>
  <si>
    <t>764908110R00</t>
  </si>
  <si>
    <t>Odpadní trouby kruhové, průměr 120 mm, z pozinkovaného plechu s povrchem z polyesteru, v barvě hnědé, dodávka a montáž</t>
  </si>
  <si>
    <t>800-764</t>
  </si>
  <si>
    <t>včetně kolena, objímky, mezikusu, spojovacího materiálu a zednické výpomoci.</t>
  </si>
  <si>
    <t>764908104R00</t>
  </si>
  <si>
    <t>Žlaby podokapní půlkruhové, z pozinkovaného plechu s povrchovou úpravou z polyesteru v barvě hnědé, průměr 125 mm, dodávka a montáž</t>
  </si>
  <si>
    <t>včetně háků, čel, rohů, rovných hrdel a dilatací</t>
  </si>
  <si>
    <t>včetně háku, čela a spojky.</t>
  </si>
  <si>
    <t>(12,88+8)*2</t>
  </si>
  <si>
    <t>764908101R00</t>
  </si>
  <si>
    <t>Ostatní prvky ke žlabům a odpadním troubám kotlík žlabový kónický, z lakovaného pozinkovaného plechu s povrchem z polyuretanu v barvě hnědé, pro žlab šířky 125 mm, dodávka a montáž</t>
  </si>
  <si>
    <t>764908301RT3</t>
  </si>
  <si>
    <t>Oplechování parapetů včetně rohů, z pozinkovaného plechu s povrchem z polyesteru tl. 0,6 mm, rš 200 mm, dodávka a montáž</t>
  </si>
  <si>
    <t>včetně rohů</t>
  </si>
  <si>
    <t>včetně spojovacích prostředků a zednických výpomocí.</t>
  </si>
  <si>
    <t>O1 : 1,46*2</t>
  </si>
  <si>
    <t>O2 : 0,84*1</t>
  </si>
  <si>
    <t>O3 : 0,57*3</t>
  </si>
  <si>
    <t>O5 : 3,82*1</t>
  </si>
  <si>
    <t>721100012RAA</t>
  </si>
  <si>
    <t>Potrubí svodné pod podlahou vnitřní, PVC, D 125 mm, zemní práce, rýha 300x400 mm</t>
  </si>
  <si>
    <t>764900035RA0</t>
  </si>
  <si>
    <t>Demontáž podokapních žlabů půlkruhových, z pozinkovaného plechu</t>
  </si>
  <si>
    <t>čtyřhranných nebo půlkruhových, včetně demontáže háků a kotlíků.</t>
  </si>
  <si>
    <t>764900040RA0</t>
  </si>
  <si>
    <t>Demontáž odpadních trub z pozinkovaného plechu</t>
  </si>
  <si>
    <t>včetně kolen a výpustí vody.</t>
  </si>
  <si>
    <t>764900050RA0</t>
  </si>
  <si>
    <t>Demontáž oplechování parapetů z pozinkovaného plechu</t>
  </si>
  <si>
    <t>998764101R00</t>
  </si>
  <si>
    <t>Přesun hmot pro konstrukce klempířské v objektech výšky do 6 m</t>
  </si>
  <si>
    <t>766601213R00</t>
  </si>
  <si>
    <t>Těsnění připojovací spáry spára ostění, interiér - fólie parotěsná šířky 70 mm samolepicí, výplň PU pěnou, exteriér - fólie paropropustná šířky 50 mm samolepicí, expanzní páska š. 20 mm pod rám a pod vnější parapet</t>
  </si>
  <si>
    <t>Dodávka a aplikace parotěsné a paropropustné okenní fólie.</t>
  </si>
  <si>
    <t>48,34</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</si>
  <si>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</si>
  <si>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</si>
  <si>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Dodávka a aplikace parotěsné a paropropustné fólie, těsnicí pásky pod rám a pod vnější parapet, vymezovacího provazce pod vnitřní parapet a silikonového tmelu.</t>
  </si>
  <si>
    <t>766670011R00</t>
  </si>
  <si>
    <t>Montáž obložkové zárubně a dveřního křídla jednokřídlového</t>
  </si>
  <si>
    <t>766670021R00</t>
  </si>
  <si>
    <t xml:space="preserve">Doplňky ke dveřním křídlům - montáž </t>
  </si>
  <si>
    <t>76662930XX</t>
  </si>
  <si>
    <t>Montáž a dodávka oken plastových, 0,7 W/m2K, podrobný popis ve výpisu výplní</t>
  </si>
  <si>
    <t xml:space="preserve">m2    </t>
  </si>
  <si>
    <t xml:space="preserve">dle výpisu výplní : </t>
  </si>
  <si>
    <t>76662931XX</t>
  </si>
  <si>
    <t>Montáž a dodávka dveří plastových, 0,7 W/m2K, podrobný popis ve výpisu výplní</t>
  </si>
  <si>
    <t>76662940XX</t>
  </si>
  <si>
    <t>Montáž a dodávka vitrýna dřevohlimík, podrobný popis ve výpisu výplní</t>
  </si>
  <si>
    <t>76662951XX</t>
  </si>
  <si>
    <t>Montáž a dodávka dveří dřevěných, podrobný popis ve výpisu výplní</t>
  </si>
  <si>
    <t>766420010RAA</t>
  </si>
  <si>
    <t>Obklad podhledu palubkami a deskami z aglom. dřeva palubkami SM/JD na pero-drážku, lakování, Hranolek dřevina: jehličnatá</t>
  </si>
  <si>
    <t>Podkladový rošt, obklad palubkami z měkkého dřeva šířky do 8 cm na pero a drážku, dodávka materiálu, nátěr dvojnásobný syntetickým lakem.</t>
  </si>
  <si>
    <t>(12,88+8)*2*0,6</t>
  </si>
  <si>
    <t>766810010RAA</t>
  </si>
  <si>
    <t>Kuchyňské linky dodávka a montáž, délky 120 cm</t>
  </si>
  <si>
    <t>766810010RAE</t>
  </si>
  <si>
    <t>Kuchyňské linky dodávka a montáž, délky 240 cm</t>
  </si>
  <si>
    <t>766200002RA0</t>
  </si>
  <si>
    <t>Schodiště mlynářské včetně zábradlí</t>
  </si>
  <si>
    <t>Výroba a osazení podesty a schodišťového ramene s podpěrami stupňů svařováním, výroba a osazení ocelového zábradlí z trubek s dřevěným madlem, osazení dřevěných schodišťových stupňů, nátěr ocelových částí základní + 2x email, nátěr dřevěných části lazurovacím lakem.</t>
  </si>
  <si>
    <t>položka obsahuje veškeré práce a materiály : 1</t>
  </si>
  <si>
    <t>7666700XX</t>
  </si>
  <si>
    <t>Stěny vnitřní, rám Al</t>
  </si>
  <si>
    <t>O8 : 5,98*3,3*1</t>
  </si>
  <si>
    <t>54914631R</t>
  </si>
  <si>
    <t>kování interiérové kliky se štíty pro klíč; povrch - kliky pochromované TiN (zlatá); povrch - štíty leštěná nerez TiN (zlatá)</t>
  </si>
  <si>
    <t>611601202R</t>
  </si>
  <si>
    <t>Dveře vnitřní jednostranně otevíravé; funkce: klasické; šířka = 700 mm; výška = 1 970 mm; počet křídel: 1; materiál rámu křídla: MDF; materiál výplně: voština; materiál pláště: MDF; povrchová úprava: CPL; struktura povrchu: oboustranně hladká; míra zasklení: plné křídlo; barva: dekor dle vzorníku</t>
  </si>
  <si>
    <t>611601203R</t>
  </si>
  <si>
    <t>Dveře vnitřní jednostranně otevíravé; funkce: klasické; šířka = 800 mm; výška = 1 970 mm; počet křídel: 1; materiál rámu křídla: MDF; materiál výplně: voština; materiál pláště: MDF; povrchová úprava: CPL; struktura povrchu: oboustranně hladká; míra zasklení: plné křídlo; barva: dekor dle vzorníku</t>
  </si>
  <si>
    <t>61181516R</t>
  </si>
  <si>
    <t>Zárubeň dřevěná - obložková, polodrážková (klasická); H' = 1 970 mm; B' = 700 mm; počet křídel: 1; povrchová úprava: fólie; typ závěsů: otočné</t>
  </si>
  <si>
    <t>61181517R</t>
  </si>
  <si>
    <t>Zárubeň dřevěná - obložková, polodrážková (klasická); H' = 1 970 mm; B' = 800 mm; počet křídel: 1; povrchová úprava: fólie; typ závěsů: otočné</t>
  </si>
  <si>
    <t>998766101R00</t>
  </si>
  <si>
    <t>Přesun hmot pro konstrukce truhlářské v objektech výšky do 6 m</t>
  </si>
  <si>
    <t>767995104R00</t>
  </si>
  <si>
    <t>Výroba a montáž atypických kovovových doplňků staveb hmotnosti přes 20 do 50 kg</t>
  </si>
  <si>
    <t>800-767</t>
  </si>
  <si>
    <t xml:space="preserve">13,4 kg/mb : </t>
  </si>
  <si>
    <t>U120 sloupy : 3,4*13,9*2*4</t>
  </si>
  <si>
    <t>U120 vrata : 2,1*13,9*2*1</t>
  </si>
  <si>
    <t>767200002RA0</t>
  </si>
  <si>
    <t>Zábradlí balkonové, nátěry, Deska plochá plná polymerní</t>
  </si>
  <si>
    <t>položka obsahuje veškeré práce a materiály : 6,4+2,6*2</t>
  </si>
  <si>
    <t>13384430R</t>
  </si>
  <si>
    <t>Tyč ocelová válcovaná za tepla průřez: U; značka: S235JR (1.0038); h = 120 mm; b = 55 mm; s = 7,0 mm; t = 9,0 mm</t>
  </si>
  <si>
    <t>U120 sloupy : 3,4*13,9*2*4/1000*1,1</t>
  </si>
  <si>
    <t>U120 vrata : 2,1*13,9*2*1/1000*1,1</t>
  </si>
  <si>
    <t>998767101R00</t>
  </si>
  <si>
    <t>Přesun hmot pro kovové stavební doplňk. konstrukce v objektech výšky do 6 m</t>
  </si>
  <si>
    <t>771575014RAC</t>
  </si>
  <si>
    <t>Dlažba z dlaždic keramických 30 x 30 cm, položených do flexibilního, vodotěsného a mrazuvzdorného lepidla,  ,  , Dlažba keramická s glazurou (GL); tl. = 7,0 mm; a = 298 mm; b = 298 mm; nasákavost = 3,0 %; povrch: hladký, matný; barva: šedá</t>
  </si>
  <si>
    <t>S tmelením spáry podlaha-stěna silikonovým tmelem.</t>
  </si>
  <si>
    <t>sokl : (3,2+21,3+28,7+14,7)*1,15*0,15</t>
  </si>
  <si>
    <t>podkroví : 67,5+(9,9+7,02)*2*0,15</t>
  </si>
  <si>
    <t>781475115RA0</t>
  </si>
  <si>
    <t xml:space="preserve">Obklad vnitřní keramický nad 300 x 300 mm, do flexibilního tmelu,  ,  </t>
  </si>
  <si>
    <t>z dlaždic keramických kladených do malty, včetně spárování a podílu práce v omezeném prostoru a na malých plochách.</t>
  </si>
  <si>
    <t xml:space="preserve">1.03-1.05 : </t>
  </si>
  <si>
    <t>stěny : (1,87+1,1)*2*2,1</t>
  </si>
  <si>
    <t>(1,19+1,1)*2*2,1</t>
  </si>
  <si>
    <t>(2,32+1,1)*2*2,1</t>
  </si>
  <si>
    <t>3,59*1</t>
  </si>
  <si>
    <t>783226100R00</t>
  </si>
  <si>
    <t xml:space="preserve">Nátěry kov.stavebních doplňk.konstrukcí syntetické základní,  </t>
  </si>
  <si>
    <t>800-783</t>
  </si>
  <si>
    <t xml:space="preserve">  překlady : </t>
  </si>
  <si>
    <t xml:space="preserve">  P1 - I 80 : 0,87*0,304*3</t>
  </si>
  <si>
    <t xml:space="preserve">  P2 - I 140 : 2,5*0,502*2</t>
  </si>
  <si>
    <t xml:space="preserve">  WC - I 80 : 1,2*0,304*3</t>
  </si>
  <si>
    <t xml:space="preserve">  sloupy : </t>
  </si>
  <si>
    <t xml:space="preserve">  U120 sloupy : 3,4*0,434*2*4</t>
  </si>
  <si>
    <t xml:space="preserve">  U120 vrata : 2,1*0,434*2*1</t>
  </si>
  <si>
    <t>dvojnásobný : 18,02544*2</t>
  </si>
  <si>
    <t>783911125R00</t>
  </si>
  <si>
    <t>Impregnace krovu nátěr - stávající, včetně očištění</t>
  </si>
  <si>
    <t>původní krov : 10,56*7,68*0,05</t>
  </si>
  <si>
    <t>783710020RAF</t>
  </si>
  <si>
    <t>Nátěry tesařských výrobků lazurovacím lakem trojnásobný</t>
  </si>
  <si>
    <t>783950010RAA</t>
  </si>
  <si>
    <t>Opravy nátěrů kovových stavebních doplňkových konstrukcí oškrábání, odrezivění, 1 x krycí nátěr, 1 x email</t>
  </si>
  <si>
    <t>prvky na fasádě : 2</t>
  </si>
  <si>
    <t>784161401R00</t>
  </si>
  <si>
    <t>Příprava povrchu Penetrace (napouštění) podkladu disperzní, jednonásobná</t>
  </si>
  <si>
    <t>800-784</t>
  </si>
  <si>
    <t>69,7+6,2+99,6+249,127</t>
  </si>
  <si>
    <t>784165522R00</t>
  </si>
  <si>
    <t>Malby z malířských směsí disperzních,  , barevné, dvojnásobné</t>
  </si>
  <si>
    <t>795121111R00</t>
  </si>
  <si>
    <t>Umístění a osazení přenosných kamen na tuhá paliva o hmotnosti do 100 kg</t>
  </si>
  <si>
    <t>800-795</t>
  </si>
  <si>
    <t>48419120R1</t>
  </si>
  <si>
    <t>Krbová kamna - Panadero Onix Trivision EcoDesign</t>
  </si>
  <si>
    <t>998795101R00</t>
  </si>
  <si>
    <t>Přesun hmot pro lokální vytápění v objektech výšky do 6 m</t>
  </si>
  <si>
    <t>Úprava - Dodávka a montáž stávající elektroinstalace, dle m2 půdorysné plochy</t>
  </si>
  <si>
    <t>M211</t>
  </si>
  <si>
    <t>Dodávka a montáž - Dvířka rozvaděč - fasáda</t>
  </si>
  <si>
    <t xml:space="preserve">ks    </t>
  </si>
  <si>
    <t>M2111</t>
  </si>
  <si>
    <t>Demontáž, dodávka a montáž - venkovní svítidla</t>
  </si>
  <si>
    <t>979011211R00</t>
  </si>
  <si>
    <t>Svislá doprava suti a vybouraných hmot nošením za prvé podlaží nad základním podlažím</t>
  </si>
  <si>
    <t>Přesun suti</t>
  </si>
  <si>
    <t>POL8_</t>
  </si>
  <si>
    <t>979082111R00</t>
  </si>
  <si>
    <t>Vnitrostaveništní doprava suti a vybouraných hmot do 10 m</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</si>
  <si>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</si>
  <si>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</si>
  <si>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</si>
  <si>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</si>
  <si>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</si>
  <si>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</si>
  <si>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979990107R00</t>
  </si>
  <si>
    <t>Poplatek za uložení, směs betonu, cihel a dřeva,  , skupina 17 09 04 z Katalogu odpadů</t>
  </si>
  <si>
    <t>005121 R</t>
  </si>
  <si>
    <t>Zařízení staveniště</t>
  </si>
  <si>
    <t>Soubor</t>
  </si>
  <si>
    <t>VRN</t>
  </si>
  <si>
    <t>POL99_2</t>
  </si>
  <si>
    <t>Veškeré náklady spojené s vybudováním, provozem a odstraněním zařízení staveniště.</t>
  </si>
  <si>
    <t>005124010R</t>
  </si>
  <si>
    <t>Koordinační činnost</t>
  </si>
  <si>
    <t>Koordinace stavebních a technologických dodávek stavby.</t>
  </si>
  <si>
    <t>005211080R</t>
  </si>
  <si>
    <t xml:space="preserve">Bezpečnostní a hygienická opatření na staveništi </t>
  </si>
  <si>
    <t>POL99_8</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</si>
  <si>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</si>
  <si>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</si>
  <si>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</si>
  <si>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</si>
  <si>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</si>
  <si>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</si>
  <si>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</si>
  <si>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SUM</t>
  </si>
  <si>
    <t>Včetně:</t>
  </si>
  <si>
    <t>END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</si>
</sst>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rgb="FFDF7000"/>
      <name val="Arial CE"/>
      <charset val="238"/>
    </font>
    <font>
      <sz val="8"/>
      <color indexed="21"/>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8" fillId="0" borderId="18" xfId="0" applyNumberFormat="1" applyFont="1" applyBorder="1" applyAlignment="1">
      <alignment vertical="top" wrapText="1"/>
    </xf>
    <xf numFmtId="0" fontId="21" fillId="0" borderId="0" xfId="0" applyNumberFormat="1" applyFont="1" applyAlignment="1">
      <alignment wrapText="1"/>
    </xf>
    <xf numFmtId="0" fontId="18"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0" fontId="16"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ESgLAyw/31vAMUn0uD1jyvDY5x4Qf/aptJGtSpj8UQtmHzuF/l10T8Tetff+GgdeADhz2MQ+MKLf3pwAzbjhnQ==" saltValue="MpKEKb8YlHtOlnvwMZluR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6"/>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2" t="s">
        <v>22</v>
      </c>
      <c r="C2" s="113"/>
      <c r="D2" s="114" t="s">
        <v>48</v>
      </c>
      <c r="E2" s="115" t="s">
        <v>49</v>
      </c>
      <c r="F2" s="116"/>
      <c r="G2" s="116"/>
      <c r="H2" s="116"/>
      <c r="I2" s="116"/>
      <c r="J2" s="117"/>
      <c r="O2" s="1"/>
    </row>
    <row r="3" spans="1:15" ht="27" customHeight="1" x14ac:dyDescent="0.2">
      <c r="A3" s="2"/>
      <c r="B3" s="118" t="s">
        <v>46</v>
      </c>
      <c r="C3" s="113"/>
      <c r="D3" s="119" t="s">
        <v>45</v>
      </c>
      <c r="E3" s="120" t="s">
        <v>44</v>
      </c>
      <c r="F3" s="121"/>
      <c r="G3" s="121"/>
      <c r="H3" s="121"/>
      <c r="I3" s="121"/>
      <c r="J3" s="122"/>
    </row>
    <row r="4" spans="1:15" ht="23.25" customHeight="1" x14ac:dyDescent="0.2">
      <c r="A4" s="111">
        <v>1703</v>
      </c>
      <c r="B4" s="123" t="s">
        <v>47</v>
      </c>
      <c r="C4" s="124"/>
      <c r="D4" s="125" t="s">
        <v>43</v>
      </c>
      <c r="E4" s="126" t="s">
        <v>44</v>
      </c>
      <c r="F4" s="127"/>
      <c r="G4" s="127"/>
      <c r="H4" s="127"/>
      <c r="I4" s="127"/>
      <c r="J4" s="128"/>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6" t="s">
        <v>24</v>
      </c>
      <c r="B16" s="38" t="s">
        <v>24</v>
      </c>
      <c r="C16" s="62"/>
      <c r="D16" s="63"/>
      <c r="E16" s="83"/>
      <c r="F16" s="84"/>
      <c r="G16" s="83"/>
      <c r="H16" s="84"/>
      <c r="I16" s="83">
        <f>SUMIF(F53:F82,A16,I53:I82)+SUMIF(F53:F82,"PSU",I53:I82)</f>
        <v>0</v>
      </c>
      <c r="J16" s="85"/>
    </row>
    <row r="17" spans="1:10" ht="23.25" customHeight="1" x14ac:dyDescent="0.2">
      <c r="A17" s="196" t="s">
        <v>25</v>
      </c>
      <c r="B17" s="38" t="s">
        <v>25</v>
      </c>
      <c r="C17" s="62"/>
      <c r="D17" s="63"/>
      <c r="E17" s="83"/>
      <c r="F17" s="84"/>
      <c r="G17" s="83"/>
      <c r="H17" s="84"/>
      <c r="I17" s="83">
        <f>SUMIF(F53:F82,A17,I53:I82)</f>
        <v>0</v>
      </c>
      <c r="J17" s="85"/>
    </row>
    <row r="18" spans="1:10" ht="23.25" customHeight="1" x14ac:dyDescent="0.2">
      <c r="A18" s="196" t="s">
        <v>26</v>
      </c>
      <c r="B18" s="38" t="s">
        <v>26</v>
      </c>
      <c r="C18" s="62"/>
      <c r="D18" s="63"/>
      <c r="E18" s="83"/>
      <c r="F18" s="84"/>
      <c r="G18" s="83"/>
      <c r="H18" s="84"/>
      <c r="I18" s="83">
        <f>SUMIF(F53:F82,A18,I53:I82)</f>
        <v>0</v>
      </c>
      <c r="J18" s="85"/>
    </row>
    <row r="19" spans="1:10" ht="23.25" customHeight="1" x14ac:dyDescent="0.2">
      <c r="A19" s="196" t="s">
        <v>118</v>
      </c>
      <c r="B19" s="38" t="s">
        <v>27</v>
      </c>
      <c r="C19" s="62"/>
      <c r="D19" s="63"/>
      <c r="E19" s="83"/>
      <c r="F19" s="84"/>
      <c r="G19" s="83"/>
      <c r="H19" s="84"/>
      <c r="I19" s="83">
        <f>SUMIF(F53:F82,A19,I53:I82)</f>
        <v>0</v>
      </c>
      <c r="J19" s="85"/>
    </row>
    <row r="20" spans="1:10" ht="23.25" customHeight="1" x14ac:dyDescent="0.2">
      <c r="A20" s="196" t="s">
        <v>119</v>
      </c>
      <c r="B20" s="38" t="s">
        <v>28</v>
      </c>
      <c r="C20" s="62"/>
      <c r="D20" s="63"/>
      <c r="E20" s="83"/>
      <c r="F20" s="84"/>
      <c r="G20" s="83"/>
      <c r="H20" s="84"/>
      <c r="I20" s="83">
        <f>SUMIF(F53:F82,A20,I53:I82)</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12</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53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137" t="s">
        <v>16</v>
      </c>
      <c r="C37" s="138"/>
      <c r="D37" s="138"/>
      <c r="E37" s="138"/>
      <c r="F37" s="139"/>
      <c r="G37" s="139"/>
      <c r="H37" s="139"/>
      <c r="I37" s="139"/>
      <c r="J37" s="140"/>
    </row>
    <row r="38" spans="1:10" ht="25.5" hidden="1"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50</v>
      </c>
      <c r="C39" s="147"/>
      <c r="D39" s="147"/>
      <c r="E39" s="147"/>
      <c r="F39" s="148">
        <f>'SO 01 1 Pol'!AE584</f>
        <v>0</v>
      </c>
      <c r="G39" s="149">
        <f>'SO 01 1 Pol'!AF584</f>
        <v>0</v>
      </c>
      <c r="H39" s="150">
        <f>(F39*SazbaDPH1/100)+(G39*SazbaDPH2/100)</f>
        <v>0</v>
      </c>
      <c r="I39" s="150">
        <f>F39+G39+H39</f>
        <v>0</v>
      </c>
      <c r="J39" s="151" t="str">
        <f>IF(CenaCelkemVypocet=0,"",I39/CenaCelkemVypocet*100)</f>
        <v/>
      </c>
    </row>
    <row r="40" spans="1:10" ht="25.5" hidden="1" customHeight="1" x14ac:dyDescent="0.2">
      <c r="A40" s="136">
        <v>2</v>
      </c>
      <c r="B40" s="152"/>
      <c r="C40" s="153" t="s">
        <v>51</v>
      </c>
      <c r="D40" s="153"/>
      <c r="E40" s="153"/>
      <c r="F40" s="154"/>
      <c r="G40" s="155"/>
      <c r="H40" s="155">
        <f>(F40*SazbaDPH1/100)+(G40*SazbaDPH2/100)</f>
        <v>0</v>
      </c>
      <c r="I40" s="155"/>
      <c r="J40" s="156"/>
    </row>
    <row r="41" spans="1:10" ht="25.5" hidden="1" customHeight="1" x14ac:dyDescent="0.2">
      <c r="A41" s="136">
        <v>2</v>
      </c>
      <c r="B41" s="152" t="s">
        <v>45</v>
      </c>
      <c r="C41" s="153" t="s">
        <v>44</v>
      </c>
      <c r="D41" s="153"/>
      <c r="E41" s="153"/>
      <c r="F41" s="154">
        <f>'SO 01 1 Pol'!AE584</f>
        <v>0</v>
      </c>
      <c r="G41" s="155">
        <f>'SO 01 1 Pol'!AF584</f>
        <v>0</v>
      </c>
      <c r="H41" s="155">
        <f>(F41*SazbaDPH1/100)+(G41*SazbaDPH2/100)</f>
        <v>0</v>
      </c>
      <c r="I41" s="155">
        <f>F41+G41+H41</f>
        <v>0</v>
      </c>
      <c r="J41" s="156" t="str">
        <f>IF(CenaCelkemVypocet=0,"",I41/CenaCelkemVypocet*100)</f>
        <v/>
      </c>
    </row>
    <row r="42" spans="1:10" ht="25.5" hidden="1" customHeight="1" x14ac:dyDescent="0.2">
      <c r="A42" s="136">
        <v>3</v>
      </c>
      <c r="B42" s="157" t="s">
        <v>43</v>
      </c>
      <c r="C42" s="147" t="s">
        <v>44</v>
      </c>
      <c r="D42" s="147"/>
      <c r="E42" s="147"/>
      <c r="F42" s="158">
        <f>'SO 01 1 Pol'!AE584</f>
        <v>0</v>
      </c>
      <c r="G42" s="150">
        <f>'SO 01 1 Pol'!AF584</f>
        <v>0</v>
      </c>
      <c r="H42" s="150">
        <f>(F42*SazbaDPH1/100)+(G42*SazbaDPH2/100)</f>
        <v>0</v>
      </c>
      <c r="I42" s="150">
        <f>F42+G42+H42</f>
        <v>0</v>
      </c>
      <c r="J42" s="151" t="str">
        <f>IF(CenaCelkemVypocet=0,"",I42/CenaCelkemVypocet*100)</f>
        <v/>
      </c>
    </row>
    <row r="43" spans="1:10" ht="25.5" hidden="1" customHeight="1" x14ac:dyDescent="0.2">
      <c r="A43" s="136"/>
      <c r="B43" s="159" t="s">
        <v>52</v>
      </c>
      <c r="C43" s="160"/>
      <c r="D43" s="160"/>
      <c r="E43" s="161"/>
      <c r="F43" s="162">
        <f>SUMIF(A39:A42,"=1",F39:F42)</f>
        <v>0</v>
      </c>
      <c r="G43" s="163">
        <f>SUMIF(A39:A42,"=1",G39:G42)</f>
        <v>0</v>
      </c>
      <c r="H43" s="163">
        <f>SUMIF(A39:A42,"=1",H39:H42)</f>
        <v>0</v>
      </c>
      <c r="I43" s="163">
        <f>SUMIF(A39:A42,"=1",I39:I42)</f>
        <v>0</v>
      </c>
      <c r="J43" s="164">
        <f>SUMIF(A39:A42,"=1",J39:J42)</f>
        <v>0</v>
      </c>
    </row>
    <row r="45" spans="1:10" x14ac:dyDescent="0.2">
      <c r="A45" t="s">
        <v>54</v>
      </c>
      <c r="B45" t="s">
        <v>55</v>
      </c>
    </row>
    <row r="46" spans="1:10" x14ac:dyDescent="0.2">
      <c r="A46" t="s">
        <v>56</v>
      </c>
      <c r="B46" t="s">
        <v>57</v>
      </c>
    </row>
    <row r="47" spans="1:10" x14ac:dyDescent="0.2">
      <c r="A47" t="s">
        <v>58</v>
      </c>
      <c r="B47" t="s">
        <v>59</v>
      </c>
    </row>
    <row r="50" spans="1:10" ht="15.75" x14ac:dyDescent="0.25">
      <c r="B50" s="175" t="s">
        <v>60</v>
      </c>
    </row>
    <row r="52" spans="1:10" ht="25.5" customHeight="1" x14ac:dyDescent="0.2">
      <c r="A52" s="177"/>
      <c r="B52" s="180" t="s">
        <v>17</v>
      </c>
      <c r="C52" s="180" t="s">
        <v>5</v>
      </c>
      <c r="D52" s="181"/>
      <c r="E52" s="181"/>
      <c r="F52" s="182" t="s">
        <v>61</v>
      </c>
      <c r="G52" s="182"/>
      <c r="H52" s="182"/>
      <c r="I52" s="182" t="s">
        <v>29</v>
      </c>
      <c r="J52" s="182" t="s">
        <v>0</v>
      </c>
    </row>
    <row r="53" spans="1:10" ht="36.75" customHeight="1" x14ac:dyDescent="0.2">
      <c r="A53" s="178"/>
      <c r="B53" s="183" t="s">
        <v>43</v>
      </c>
      <c r="C53" s="184" t="s">
        <v>62</v>
      </c>
      <c r="D53" s="185"/>
      <c r="E53" s="185"/>
      <c r="F53" s="192" t="s">
        <v>24</v>
      </c>
      <c r="G53" s="193"/>
      <c r="H53" s="193"/>
      <c r="I53" s="193">
        <f>'SO 01 1 Pol'!G8</f>
        <v>0</v>
      </c>
      <c r="J53" s="189" t="str">
        <f>IF(I83=0,"",I53/I83*100)</f>
        <v/>
      </c>
    </row>
    <row r="54" spans="1:10" ht="36.75" customHeight="1" x14ac:dyDescent="0.2">
      <c r="A54" s="178"/>
      <c r="B54" s="183" t="s">
        <v>63</v>
      </c>
      <c r="C54" s="184" t="s">
        <v>64</v>
      </c>
      <c r="D54" s="185"/>
      <c r="E54" s="185"/>
      <c r="F54" s="192" t="s">
        <v>24</v>
      </c>
      <c r="G54" s="193"/>
      <c r="H54" s="193"/>
      <c r="I54" s="193">
        <f>'SO 01 1 Pol'!G33</f>
        <v>0</v>
      </c>
      <c r="J54" s="189" t="str">
        <f>IF(I83=0,"",I54/I83*100)</f>
        <v/>
      </c>
    </row>
    <row r="55" spans="1:10" ht="36.75" customHeight="1" x14ac:dyDescent="0.2">
      <c r="A55" s="178"/>
      <c r="B55" s="183" t="s">
        <v>65</v>
      </c>
      <c r="C55" s="184" t="s">
        <v>66</v>
      </c>
      <c r="D55" s="185"/>
      <c r="E55" s="185"/>
      <c r="F55" s="192" t="s">
        <v>24</v>
      </c>
      <c r="G55" s="193"/>
      <c r="H55" s="193"/>
      <c r="I55" s="193">
        <f>'SO 01 1 Pol'!G37</f>
        <v>0</v>
      </c>
      <c r="J55" s="189" t="str">
        <f>IF(I83=0,"",I55/I83*100)</f>
        <v/>
      </c>
    </row>
    <row r="56" spans="1:10" ht="36.75" customHeight="1" x14ac:dyDescent="0.2">
      <c r="A56" s="178"/>
      <c r="B56" s="183" t="s">
        <v>67</v>
      </c>
      <c r="C56" s="184" t="s">
        <v>68</v>
      </c>
      <c r="D56" s="185"/>
      <c r="E56" s="185"/>
      <c r="F56" s="192" t="s">
        <v>24</v>
      </c>
      <c r="G56" s="193"/>
      <c r="H56" s="193"/>
      <c r="I56" s="193">
        <f>'SO 01 1 Pol'!G65</f>
        <v>0</v>
      </c>
      <c r="J56" s="189" t="str">
        <f>IF(I83=0,"",I56/I83*100)</f>
        <v/>
      </c>
    </row>
    <row r="57" spans="1:10" ht="36.75" customHeight="1" x14ac:dyDescent="0.2">
      <c r="A57" s="178"/>
      <c r="B57" s="183" t="s">
        <v>69</v>
      </c>
      <c r="C57" s="184" t="s">
        <v>70</v>
      </c>
      <c r="D57" s="185"/>
      <c r="E57" s="185"/>
      <c r="F57" s="192" t="s">
        <v>24</v>
      </c>
      <c r="G57" s="193"/>
      <c r="H57" s="193"/>
      <c r="I57" s="193">
        <f>'SO 01 1 Pol'!G82</f>
        <v>0</v>
      </c>
      <c r="J57" s="189" t="str">
        <f>IF(I83=0,"",I57/I83*100)</f>
        <v/>
      </c>
    </row>
    <row r="58" spans="1:10" ht="36.75" customHeight="1" x14ac:dyDescent="0.2">
      <c r="A58" s="178"/>
      <c r="B58" s="183" t="s">
        <v>71</v>
      </c>
      <c r="C58" s="184" t="s">
        <v>72</v>
      </c>
      <c r="D58" s="185"/>
      <c r="E58" s="185"/>
      <c r="F58" s="192" t="s">
        <v>24</v>
      </c>
      <c r="G58" s="193"/>
      <c r="H58" s="193"/>
      <c r="I58" s="193">
        <f>'SO 01 1 Pol'!G85</f>
        <v>0</v>
      </c>
      <c r="J58" s="189" t="str">
        <f>IF(I83=0,"",I58/I83*100)</f>
        <v/>
      </c>
    </row>
    <row r="59" spans="1:10" ht="36.75" customHeight="1" x14ac:dyDescent="0.2">
      <c r="A59" s="178"/>
      <c r="B59" s="183" t="s">
        <v>73</v>
      </c>
      <c r="C59" s="184" t="s">
        <v>74</v>
      </c>
      <c r="D59" s="185"/>
      <c r="E59" s="185"/>
      <c r="F59" s="192" t="s">
        <v>24</v>
      </c>
      <c r="G59" s="193"/>
      <c r="H59" s="193"/>
      <c r="I59" s="193">
        <f>'SO 01 1 Pol'!G117</f>
        <v>0</v>
      </c>
      <c r="J59" s="189" t="str">
        <f>IF(I83=0,"",I59/I83*100)</f>
        <v/>
      </c>
    </row>
    <row r="60" spans="1:10" ht="36.75" customHeight="1" x14ac:dyDescent="0.2">
      <c r="A60" s="178"/>
      <c r="B60" s="183" t="s">
        <v>75</v>
      </c>
      <c r="C60" s="184" t="s">
        <v>76</v>
      </c>
      <c r="D60" s="185"/>
      <c r="E60" s="185"/>
      <c r="F60" s="192" t="s">
        <v>24</v>
      </c>
      <c r="G60" s="193"/>
      <c r="H60" s="193"/>
      <c r="I60" s="193">
        <f>'SO 01 1 Pol'!G202</f>
        <v>0</v>
      </c>
      <c r="J60" s="189" t="str">
        <f>IF(I83=0,"",I60/I83*100)</f>
        <v/>
      </c>
    </row>
    <row r="61" spans="1:10" ht="36.75" customHeight="1" x14ac:dyDescent="0.2">
      <c r="A61" s="178"/>
      <c r="B61" s="183" t="s">
        <v>77</v>
      </c>
      <c r="C61" s="184" t="s">
        <v>78</v>
      </c>
      <c r="D61" s="185"/>
      <c r="E61" s="185"/>
      <c r="F61" s="192" t="s">
        <v>24</v>
      </c>
      <c r="G61" s="193"/>
      <c r="H61" s="193"/>
      <c r="I61" s="193">
        <f>'SO 01 1 Pol'!G213</f>
        <v>0</v>
      </c>
      <c r="J61" s="189" t="str">
        <f>IF(I83=0,"",I61/I83*100)</f>
        <v/>
      </c>
    </row>
    <row r="62" spans="1:10" ht="36.75" customHeight="1" x14ac:dyDescent="0.2">
      <c r="A62" s="178"/>
      <c r="B62" s="183" t="s">
        <v>79</v>
      </c>
      <c r="C62" s="184" t="s">
        <v>80</v>
      </c>
      <c r="D62" s="185"/>
      <c r="E62" s="185"/>
      <c r="F62" s="192" t="s">
        <v>24</v>
      </c>
      <c r="G62" s="193"/>
      <c r="H62" s="193"/>
      <c r="I62" s="193">
        <f>'SO 01 1 Pol'!G217</f>
        <v>0</v>
      </c>
      <c r="J62" s="189" t="str">
        <f>IF(I83=0,"",I62/I83*100)</f>
        <v/>
      </c>
    </row>
    <row r="63" spans="1:10" ht="36.75" customHeight="1" x14ac:dyDescent="0.2">
      <c r="A63" s="178"/>
      <c r="B63" s="183" t="s">
        <v>81</v>
      </c>
      <c r="C63" s="184" t="s">
        <v>82</v>
      </c>
      <c r="D63" s="185"/>
      <c r="E63" s="185"/>
      <c r="F63" s="192" t="s">
        <v>24</v>
      </c>
      <c r="G63" s="193"/>
      <c r="H63" s="193"/>
      <c r="I63" s="193">
        <f>'SO 01 1 Pol'!G235</f>
        <v>0</v>
      </c>
      <c r="J63" s="189" t="str">
        <f>IF(I83=0,"",I63/I83*100)</f>
        <v/>
      </c>
    </row>
    <row r="64" spans="1:10" ht="36.75" customHeight="1" x14ac:dyDescent="0.2">
      <c r="A64" s="178"/>
      <c r="B64" s="183" t="s">
        <v>83</v>
      </c>
      <c r="C64" s="184" t="s">
        <v>84</v>
      </c>
      <c r="D64" s="185"/>
      <c r="E64" s="185"/>
      <c r="F64" s="192" t="s">
        <v>24</v>
      </c>
      <c r="G64" s="193"/>
      <c r="H64" s="193"/>
      <c r="I64" s="193">
        <f>'SO 01 1 Pol'!G245</f>
        <v>0</v>
      </c>
      <c r="J64" s="189" t="str">
        <f>IF(I83=0,"",I64/I83*100)</f>
        <v/>
      </c>
    </row>
    <row r="65" spans="1:10" ht="36.75" customHeight="1" x14ac:dyDescent="0.2">
      <c r="A65" s="178"/>
      <c r="B65" s="183" t="s">
        <v>85</v>
      </c>
      <c r="C65" s="184" t="s">
        <v>86</v>
      </c>
      <c r="D65" s="185"/>
      <c r="E65" s="185"/>
      <c r="F65" s="192" t="s">
        <v>24</v>
      </c>
      <c r="G65" s="193"/>
      <c r="H65" s="193"/>
      <c r="I65" s="193">
        <f>'SO 01 1 Pol'!G258</f>
        <v>0</v>
      </c>
      <c r="J65" s="189" t="str">
        <f>IF(I83=0,"",I65/I83*100)</f>
        <v/>
      </c>
    </row>
    <row r="66" spans="1:10" ht="36.75" customHeight="1" x14ac:dyDescent="0.2">
      <c r="A66" s="178"/>
      <c r="B66" s="183" t="s">
        <v>87</v>
      </c>
      <c r="C66" s="184" t="s">
        <v>88</v>
      </c>
      <c r="D66" s="185"/>
      <c r="E66" s="185"/>
      <c r="F66" s="192" t="s">
        <v>24</v>
      </c>
      <c r="G66" s="193"/>
      <c r="H66" s="193"/>
      <c r="I66" s="193">
        <f>'SO 01 1 Pol'!G325</f>
        <v>0</v>
      </c>
      <c r="J66" s="189" t="str">
        <f>IF(I83=0,"",I66/I83*100)</f>
        <v/>
      </c>
    </row>
    <row r="67" spans="1:10" ht="36.75" customHeight="1" x14ac:dyDescent="0.2">
      <c r="A67" s="178"/>
      <c r="B67" s="183" t="s">
        <v>89</v>
      </c>
      <c r="C67" s="184" t="s">
        <v>90</v>
      </c>
      <c r="D67" s="185"/>
      <c r="E67" s="185"/>
      <c r="F67" s="192" t="s">
        <v>25</v>
      </c>
      <c r="G67" s="193"/>
      <c r="H67" s="193"/>
      <c r="I67" s="193">
        <f>'SO 01 1 Pol'!G328</f>
        <v>0</v>
      </c>
      <c r="J67" s="189" t="str">
        <f>IF(I83=0,"",I67/I83*100)</f>
        <v/>
      </c>
    </row>
    <row r="68" spans="1:10" ht="36.75" customHeight="1" x14ac:dyDescent="0.2">
      <c r="A68" s="178"/>
      <c r="B68" s="183" t="s">
        <v>91</v>
      </c>
      <c r="C68" s="184" t="s">
        <v>92</v>
      </c>
      <c r="D68" s="185"/>
      <c r="E68" s="185"/>
      <c r="F68" s="192" t="s">
        <v>25</v>
      </c>
      <c r="G68" s="193"/>
      <c r="H68" s="193"/>
      <c r="I68" s="193">
        <f>'SO 01 1 Pol'!G342</f>
        <v>0</v>
      </c>
      <c r="J68" s="189" t="str">
        <f>IF(I83=0,"",I68/I83*100)</f>
        <v/>
      </c>
    </row>
    <row r="69" spans="1:10" ht="36.75" customHeight="1" x14ac:dyDescent="0.2">
      <c r="A69" s="178"/>
      <c r="B69" s="183" t="s">
        <v>93</v>
      </c>
      <c r="C69" s="184" t="s">
        <v>94</v>
      </c>
      <c r="D69" s="185"/>
      <c r="E69" s="185"/>
      <c r="F69" s="192" t="s">
        <v>25</v>
      </c>
      <c r="G69" s="193"/>
      <c r="H69" s="193"/>
      <c r="I69" s="193">
        <f>'SO 01 1 Pol'!G344</f>
        <v>0</v>
      </c>
      <c r="J69" s="189" t="str">
        <f>IF(I83=0,"",I69/I83*100)</f>
        <v/>
      </c>
    </row>
    <row r="70" spans="1:10" ht="36.75" customHeight="1" x14ac:dyDescent="0.2">
      <c r="A70" s="178"/>
      <c r="B70" s="183" t="s">
        <v>95</v>
      </c>
      <c r="C70" s="184" t="s">
        <v>96</v>
      </c>
      <c r="D70" s="185"/>
      <c r="E70" s="185"/>
      <c r="F70" s="192" t="s">
        <v>25</v>
      </c>
      <c r="G70" s="193"/>
      <c r="H70" s="193"/>
      <c r="I70" s="193">
        <f>'SO 01 1 Pol'!G357</f>
        <v>0</v>
      </c>
      <c r="J70" s="189" t="str">
        <f>IF(I83=0,"",I70/I83*100)</f>
        <v/>
      </c>
    </row>
    <row r="71" spans="1:10" ht="36.75" customHeight="1" x14ac:dyDescent="0.2">
      <c r="A71" s="178"/>
      <c r="B71" s="183" t="s">
        <v>97</v>
      </c>
      <c r="C71" s="184" t="s">
        <v>98</v>
      </c>
      <c r="D71" s="185"/>
      <c r="E71" s="185"/>
      <c r="F71" s="192" t="s">
        <v>25</v>
      </c>
      <c r="G71" s="193"/>
      <c r="H71" s="193"/>
      <c r="I71" s="193">
        <f>'SO 01 1 Pol'!G402</f>
        <v>0</v>
      </c>
      <c r="J71" s="189" t="str">
        <f>IF(I83=0,"",I71/I83*100)</f>
        <v/>
      </c>
    </row>
    <row r="72" spans="1:10" ht="36.75" customHeight="1" x14ac:dyDescent="0.2">
      <c r="A72" s="178"/>
      <c r="B72" s="183" t="s">
        <v>99</v>
      </c>
      <c r="C72" s="184" t="s">
        <v>100</v>
      </c>
      <c r="D72" s="185"/>
      <c r="E72" s="185"/>
      <c r="F72" s="192" t="s">
        <v>25</v>
      </c>
      <c r="G72" s="193"/>
      <c r="H72" s="193"/>
      <c r="I72" s="193">
        <f>'SO 01 1 Pol'!G433</f>
        <v>0</v>
      </c>
      <c r="J72" s="189" t="str">
        <f>IF(I83=0,"",I72/I83*100)</f>
        <v/>
      </c>
    </row>
    <row r="73" spans="1:10" ht="36.75" customHeight="1" x14ac:dyDescent="0.2">
      <c r="A73" s="178"/>
      <c r="B73" s="183" t="s">
        <v>101</v>
      </c>
      <c r="C73" s="184" t="s">
        <v>102</v>
      </c>
      <c r="D73" s="185"/>
      <c r="E73" s="185"/>
      <c r="F73" s="192" t="s">
        <v>25</v>
      </c>
      <c r="G73" s="193"/>
      <c r="H73" s="193"/>
      <c r="I73" s="193">
        <f>'SO 01 1 Pol'!G498</f>
        <v>0</v>
      </c>
      <c r="J73" s="189" t="str">
        <f>IF(I83=0,"",I73/I83*100)</f>
        <v/>
      </c>
    </row>
    <row r="74" spans="1:10" ht="36.75" customHeight="1" x14ac:dyDescent="0.2">
      <c r="A74" s="178"/>
      <c r="B74" s="183" t="s">
        <v>103</v>
      </c>
      <c r="C74" s="184" t="s">
        <v>104</v>
      </c>
      <c r="D74" s="185"/>
      <c r="E74" s="185"/>
      <c r="F74" s="192" t="s">
        <v>25</v>
      </c>
      <c r="G74" s="193"/>
      <c r="H74" s="193"/>
      <c r="I74" s="193">
        <f>'SO 01 1 Pol'!G511</f>
        <v>0</v>
      </c>
      <c r="J74" s="189" t="str">
        <f>IF(I83=0,"",I74/I83*100)</f>
        <v/>
      </c>
    </row>
    <row r="75" spans="1:10" ht="36.75" customHeight="1" x14ac:dyDescent="0.2">
      <c r="A75" s="178"/>
      <c r="B75" s="183" t="s">
        <v>105</v>
      </c>
      <c r="C75" s="184" t="s">
        <v>106</v>
      </c>
      <c r="D75" s="185"/>
      <c r="E75" s="185"/>
      <c r="F75" s="192" t="s">
        <v>25</v>
      </c>
      <c r="G75" s="193"/>
      <c r="H75" s="193"/>
      <c r="I75" s="193">
        <f>'SO 01 1 Pol'!G518</f>
        <v>0</v>
      </c>
      <c r="J75" s="189" t="str">
        <f>IF(I83=0,"",I75/I83*100)</f>
        <v/>
      </c>
    </row>
    <row r="76" spans="1:10" ht="36.75" customHeight="1" x14ac:dyDescent="0.2">
      <c r="A76" s="178"/>
      <c r="B76" s="183" t="s">
        <v>107</v>
      </c>
      <c r="C76" s="184" t="s">
        <v>108</v>
      </c>
      <c r="D76" s="185"/>
      <c r="E76" s="185"/>
      <c r="F76" s="192" t="s">
        <v>25</v>
      </c>
      <c r="G76" s="193"/>
      <c r="H76" s="193"/>
      <c r="I76" s="193">
        <f>'SO 01 1 Pol'!G526</f>
        <v>0</v>
      </c>
      <c r="J76" s="189" t="str">
        <f>IF(I83=0,"",I76/I83*100)</f>
        <v/>
      </c>
    </row>
    <row r="77" spans="1:10" ht="36.75" customHeight="1" x14ac:dyDescent="0.2">
      <c r="A77" s="178"/>
      <c r="B77" s="183" t="s">
        <v>109</v>
      </c>
      <c r="C77" s="184" t="s">
        <v>110</v>
      </c>
      <c r="D77" s="185"/>
      <c r="E77" s="185"/>
      <c r="F77" s="192" t="s">
        <v>25</v>
      </c>
      <c r="G77" s="193"/>
      <c r="H77" s="193"/>
      <c r="I77" s="193">
        <f>'SO 01 1 Pol'!G551</f>
        <v>0</v>
      </c>
      <c r="J77" s="189" t="str">
        <f>IF(I83=0,"",I77/I83*100)</f>
        <v/>
      </c>
    </row>
    <row r="78" spans="1:10" ht="36.75" customHeight="1" x14ac:dyDescent="0.2">
      <c r="A78" s="178"/>
      <c r="B78" s="183" t="s">
        <v>111</v>
      </c>
      <c r="C78" s="184" t="s">
        <v>112</v>
      </c>
      <c r="D78" s="185"/>
      <c r="E78" s="185"/>
      <c r="F78" s="192" t="s">
        <v>25</v>
      </c>
      <c r="G78" s="193"/>
      <c r="H78" s="193"/>
      <c r="I78" s="193">
        <f>'SO 01 1 Pol'!G555</f>
        <v>0</v>
      </c>
      <c r="J78" s="189" t="str">
        <f>IF(I83=0,"",I78/I83*100)</f>
        <v/>
      </c>
    </row>
    <row r="79" spans="1:10" ht="36.75" customHeight="1" x14ac:dyDescent="0.2">
      <c r="A79" s="178"/>
      <c r="B79" s="183" t="s">
        <v>113</v>
      </c>
      <c r="C79" s="184" t="s">
        <v>114</v>
      </c>
      <c r="D79" s="185"/>
      <c r="E79" s="185"/>
      <c r="F79" s="192" t="s">
        <v>26</v>
      </c>
      <c r="G79" s="193"/>
      <c r="H79" s="193"/>
      <c r="I79" s="193">
        <f>'SO 01 1 Pol'!G559</f>
        <v>0</v>
      </c>
      <c r="J79" s="189" t="str">
        <f>IF(I83=0,"",I79/I83*100)</f>
        <v/>
      </c>
    </row>
    <row r="80" spans="1:10" ht="36.75" customHeight="1" x14ac:dyDescent="0.2">
      <c r="A80" s="178"/>
      <c r="B80" s="183" t="s">
        <v>115</v>
      </c>
      <c r="C80" s="184" t="s">
        <v>116</v>
      </c>
      <c r="D80" s="185"/>
      <c r="E80" s="185"/>
      <c r="F80" s="192" t="s">
        <v>117</v>
      </c>
      <c r="G80" s="193"/>
      <c r="H80" s="193"/>
      <c r="I80" s="193">
        <f>'SO 01 1 Pol'!G563</f>
        <v>0</v>
      </c>
      <c r="J80" s="189" t="str">
        <f>IF(I83=0,"",I80/I83*100)</f>
        <v/>
      </c>
    </row>
    <row r="81" spans="1:10" ht="36.75" customHeight="1" x14ac:dyDescent="0.2">
      <c r="A81" s="178"/>
      <c r="B81" s="183" t="s">
        <v>118</v>
      </c>
      <c r="C81" s="184" t="s">
        <v>27</v>
      </c>
      <c r="D81" s="185"/>
      <c r="E81" s="185"/>
      <c r="F81" s="192" t="s">
        <v>118</v>
      </c>
      <c r="G81" s="193"/>
      <c r="H81" s="193"/>
      <c r="I81" s="193">
        <f>'SO 01 1 Pol'!G571</f>
        <v>0</v>
      </c>
      <c r="J81" s="189" t="str">
        <f>IF(I83=0,"",I81/I83*100)</f>
        <v/>
      </c>
    </row>
    <row r="82" spans="1:10" ht="36.75" customHeight="1" x14ac:dyDescent="0.2">
      <c r="A82" s="178"/>
      <c r="B82" s="183" t="s">
        <v>119</v>
      </c>
      <c r="C82" s="184" t="s">
        <v>28</v>
      </c>
      <c r="D82" s="185"/>
      <c r="E82" s="185"/>
      <c r="F82" s="192" t="s">
        <v>119</v>
      </c>
      <c r="G82" s="193"/>
      <c r="H82" s="193"/>
      <c r="I82" s="193">
        <f>'SO 01 1 Pol'!G576</f>
        <v>0</v>
      </c>
      <c r="J82" s="189" t="str">
        <f>IF(I83=0,"",I82/I83*100)</f>
        <v/>
      </c>
    </row>
    <row r="83" spans="1:10" ht="25.5" customHeight="1" x14ac:dyDescent="0.2">
      <c r="A83" s="179"/>
      <c r="B83" s="186" t="s">
        <v>1</v>
      </c>
      <c r="C83" s="187"/>
      <c r="D83" s="188"/>
      <c r="E83" s="188"/>
      <c r="F83" s="194"/>
      <c r="G83" s="195"/>
      <c r="H83" s="195"/>
      <c r="I83" s="195">
        <f>SUM(I53:I82)</f>
        <v>0</v>
      </c>
      <c r="J83" s="190">
        <f>SUM(J53:J82)</f>
        <v>0</v>
      </c>
    </row>
    <row r="84" spans="1:10" x14ac:dyDescent="0.2">
      <c r="F84" s="135"/>
      <c r="G84" s="135"/>
      <c r="H84" s="135"/>
      <c r="I84" s="135"/>
      <c r="J84" s="191"/>
    </row>
    <row r="85" spans="1:10" x14ac:dyDescent="0.2">
      <c r="F85" s="135"/>
      <c r="G85" s="135"/>
      <c r="H85" s="135"/>
      <c r="I85" s="135"/>
      <c r="J85" s="191"/>
    </row>
    <row r="86" spans="1:10" x14ac:dyDescent="0.2">
      <c r="F86" s="135"/>
      <c r="G86" s="135"/>
      <c r="H86" s="135"/>
      <c r="I86" s="135"/>
      <c r="J86" s="191"/>
    </row>
  </sheetData>
  <sheetProtection algorithmName="SHA-512" hashValue="w6ZiukHP4kM/Zt/CJDMLOPJmGhuhr6QRTUvpgFMTOKQx/SUOOFVHVP5zSZLUosw/MUKdIisUnAQzl9MKFKuBFg==" saltValue="JflvKzoITiaCxiE6qD2u1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6">
    <mergeCell ref="C78:E78"/>
    <mergeCell ref="C79:E79"/>
    <mergeCell ref="C80:E80"/>
    <mergeCell ref="C81:E81"/>
    <mergeCell ref="C82:E82"/>
    <mergeCell ref="C73:E73"/>
    <mergeCell ref="C74:E74"/>
    <mergeCell ref="C75:E75"/>
    <mergeCell ref="C76:E76"/>
    <mergeCell ref="C77:E77"/>
    <mergeCell ref="C68:E68"/>
    <mergeCell ref="C69:E69"/>
    <mergeCell ref="C70:E70"/>
    <mergeCell ref="C71:E71"/>
    <mergeCell ref="C72:E72"/>
    <mergeCell ref="C63:E63"/>
    <mergeCell ref="C64:E64"/>
    <mergeCell ref="C65:E65"/>
    <mergeCell ref="C66:E66"/>
    <mergeCell ref="C67:E67"/>
    <mergeCell ref="C58:E58"/>
    <mergeCell ref="C59:E59"/>
    <mergeCell ref="C60:E60"/>
    <mergeCell ref="C61:E61"/>
    <mergeCell ref="C62:E62"/>
    <mergeCell ref="C53:E53"/>
    <mergeCell ref="C54:E54"/>
    <mergeCell ref="C55:E55"/>
    <mergeCell ref="C56:E56"/>
    <mergeCell ref="C57:E57"/>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Byb8M1WEXfs/XGGkc9x+ZKVup0MYcUpIozC1sKzedCxspl6sH94duN9aVs+L97ke87ourEhUvP/qmRkNHpbafA==" saltValue="tJ4179W5EbVxXyq5c8k8v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120</v>
      </c>
      <c r="B1" s="197"/>
      <c r="C1" s="197"/>
      <c r="D1" s="197"/>
      <c r="E1" s="197"/>
      <c r="F1" s="197"/>
      <c r="G1" s="197"/>
      <c r="AG1" t="s">
        <v>121</v>
      </c>
    </row>
    <row r="2" spans="1:60" ht="24.95" customHeight="1" x14ac:dyDescent="0.2">
      <c r="A2" s="198" t="s">
        <v>7</v>
      </c>
      <c r="B2" s="49" t="s">
        <v>48</v>
      </c>
      <c r="C2" s="201" t="s">
        <v>49</v>
      </c>
      <c r="D2" s="199"/>
      <c r="E2" s="199"/>
      <c r="F2" s="199"/>
      <c r="G2" s="200"/>
      <c r="AG2" t="s">
        <v>122</v>
      </c>
    </row>
    <row r="3" spans="1:60" ht="24.95" customHeight="1" x14ac:dyDescent="0.2">
      <c r="A3" s="198" t="s">
        <v>8</v>
      </c>
      <c r="B3" s="49" t="s">
        <v>45</v>
      </c>
      <c r="C3" s="201" t="s">
        <v>44</v>
      </c>
      <c r="D3" s="199"/>
      <c r="E3" s="199"/>
      <c r="F3" s="199"/>
      <c r="G3" s="200"/>
      <c r="AC3" s="176" t="s">
        <v>122</v>
      </c>
      <c r="AG3" t="s">
        <v>123</v>
      </c>
    </row>
    <row r="4" spans="1:60" ht="24.95" customHeight="1" x14ac:dyDescent="0.2">
      <c r="A4" s="202" t="s">
        <v>9</v>
      </c>
      <c r="B4" s="203" t="s">
        <v>43</v>
      </c>
      <c r="C4" s="204" t="s">
        <v>44</v>
      </c>
      <c r="D4" s="205"/>
      <c r="E4" s="205"/>
      <c r="F4" s="205"/>
      <c r="G4" s="206"/>
      <c r="AG4" t="s">
        <v>124</v>
      </c>
    </row>
    <row r="5" spans="1:60" x14ac:dyDescent="0.2">
      <c r="D5" s="10"/>
    </row>
    <row r="6" spans="1:60" ht="38.25" x14ac:dyDescent="0.2">
      <c r="A6" s="208" t="s">
        <v>125</v>
      </c>
      <c r="B6" s="210" t="s">
        <v>126</v>
      </c>
      <c r="C6" s="210" t="s">
        <v>127</v>
      </c>
      <c r="D6" s="209" t="s">
        <v>128</v>
      </c>
      <c r="E6" s="208" t="s">
        <v>129</v>
      </c>
      <c r="F6" s="207" t="s">
        <v>130</v>
      </c>
      <c r="G6" s="208" t="s">
        <v>29</v>
      </c>
      <c r="H6" s="211" t="s">
        <v>30</v>
      </c>
      <c r="I6" s="211" t="s">
        <v>131</v>
      </c>
      <c r="J6" s="211" t="s">
        <v>31</v>
      </c>
      <c r="K6" s="211" t="s">
        <v>132</v>
      </c>
      <c r="L6" s="211" t="s">
        <v>133</v>
      </c>
      <c r="M6" s="211" t="s">
        <v>134</v>
      </c>
      <c r="N6" s="211" t="s">
        <v>135</v>
      </c>
      <c r="O6" s="211" t="s">
        <v>136</v>
      </c>
      <c r="P6" s="211" t="s">
        <v>137</v>
      </c>
      <c r="Q6" s="211" t="s">
        <v>138</v>
      </c>
      <c r="R6" s="211" t="s">
        <v>139</v>
      </c>
      <c r="S6" s="211" t="s">
        <v>140</v>
      </c>
      <c r="T6" s="211" t="s">
        <v>141</v>
      </c>
      <c r="U6" s="211" t="s">
        <v>142</v>
      </c>
      <c r="V6" s="211" t="s">
        <v>143</v>
      </c>
      <c r="W6" s="211" t="s">
        <v>144</v>
      </c>
      <c r="X6" s="211" t="s">
        <v>145</v>
      </c>
      <c r="Y6" s="211" t="s">
        <v>146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0" t="s">
        <v>147</v>
      </c>
      <c r="B8" s="231" t="s">
        <v>43</v>
      </c>
      <c r="C8" s="255" t="s">
        <v>62</v>
      </c>
      <c r="D8" s="232"/>
      <c r="E8" s="233"/>
      <c r="F8" s="234"/>
      <c r="G8" s="234">
        <f>SUMIF(AG9:AG32,"&lt;&gt;NOR",G9:G32)</f>
        <v>0</v>
      </c>
      <c r="H8" s="234"/>
      <c r="I8" s="234">
        <f>SUM(I9:I32)</f>
        <v>0</v>
      </c>
      <c r="J8" s="234"/>
      <c r="K8" s="234">
        <f>SUM(K9:K32)</f>
        <v>0</v>
      </c>
      <c r="L8" s="234"/>
      <c r="M8" s="234">
        <f>SUM(M9:M32)</f>
        <v>0</v>
      </c>
      <c r="N8" s="233"/>
      <c r="O8" s="233">
        <f>SUM(O9:O32)</f>
        <v>6.68</v>
      </c>
      <c r="P8" s="233"/>
      <c r="Q8" s="233">
        <f>SUM(Q9:Q32)</f>
        <v>8.64</v>
      </c>
      <c r="R8" s="234"/>
      <c r="S8" s="234"/>
      <c r="T8" s="235"/>
      <c r="U8" s="229"/>
      <c r="V8" s="229">
        <f>SUM(V9:V32)</f>
        <v>38.889999999999993</v>
      </c>
      <c r="W8" s="229"/>
      <c r="X8" s="229"/>
      <c r="Y8" s="229"/>
      <c r="AG8" t="s">
        <v>148</v>
      </c>
    </row>
    <row r="9" spans="1:60" ht="22.5" outlineLevel="1" x14ac:dyDescent="0.2">
      <c r="A9" s="237">
        <v>1</v>
      </c>
      <c r="B9" s="238" t="s">
        <v>149</v>
      </c>
      <c r="C9" s="256" t="s">
        <v>150</v>
      </c>
      <c r="D9" s="239" t="s">
        <v>151</v>
      </c>
      <c r="E9" s="240">
        <v>24</v>
      </c>
      <c r="F9" s="241"/>
      <c r="G9" s="242">
        <f>ROUND(E9*F9,2)</f>
        <v>0</v>
      </c>
      <c r="H9" s="241"/>
      <c r="I9" s="242">
        <f>ROUND(E9*H9,2)</f>
        <v>0</v>
      </c>
      <c r="J9" s="241"/>
      <c r="K9" s="242">
        <f>ROUND(E9*J9,2)</f>
        <v>0</v>
      </c>
      <c r="L9" s="242">
        <v>21</v>
      </c>
      <c r="M9" s="242">
        <f>G9*(1+L9/100)</f>
        <v>0</v>
      </c>
      <c r="N9" s="240">
        <v>0</v>
      </c>
      <c r="O9" s="240">
        <f>ROUND(E9*N9,2)</f>
        <v>0</v>
      </c>
      <c r="P9" s="240">
        <v>0.36</v>
      </c>
      <c r="Q9" s="240">
        <f>ROUND(E9*P9,2)</f>
        <v>8.64</v>
      </c>
      <c r="R9" s="242" t="s">
        <v>152</v>
      </c>
      <c r="S9" s="242" t="s">
        <v>153</v>
      </c>
      <c r="T9" s="243" t="s">
        <v>153</v>
      </c>
      <c r="U9" s="222">
        <v>1.2270000000000001</v>
      </c>
      <c r="V9" s="222">
        <f>ROUND(E9*U9,2)</f>
        <v>29.45</v>
      </c>
      <c r="W9" s="222"/>
      <c r="X9" s="222" t="s">
        <v>154</v>
      </c>
      <c r="Y9" s="222" t="s">
        <v>155</v>
      </c>
      <c r="Z9" s="212"/>
      <c r="AA9" s="212"/>
      <c r="AB9" s="212"/>
      <c r="AC9" s="212"/>
      <c r="AD9" s="212"/>
      <c r="AE9" s="212"/>
      <c r="AF9" s="212"/>
      <c r="AG9" s="212" t="s">
        <v>156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7" t="s">
        <v>157</v>
      </c>
      <c r="D10" s="223"/>
      <c r="E10" s="224">
        <v>24</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158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7">
        <v>2</v>
      </c>
      <c r="B11" s="238" t="s">
        <v>159</v>
      </c>
      <c r="C11" s="256" t="s">
        <v>160</v>
      </c>
      <c r="D11" s="239" t="s">
        <v>161</v>
      </c>
      <c r="E11" s="240">
        <v>0.48</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t="s">
        <v>162</v>
      </c>
      <c r="S11" s="242" t="s">
        <v>153</v>
      </c>
      <c r="T11" s="243" t="s">
        <v>153</v>
      </c>
      <c r="U11" s="222">
        <v>3.5329999999999999</v>
      </c>
      <c r="V11" s="222">
        <f>ROUND(E11*U11,2)</f>
        <v>1.7</v>
      </c>
      <c r="W11" s="222"/>
      <c r="X11" s="222" t="s">
        <v>154</v>
      </c>
      <c r="Y11" s="222" t="s">
        <v>155</v>
      </c>
      <c r="Z11" s="212"/>
      <c r="AA11" s="212"/>
      <c r="AB11" s="212"/>
      <c r="AC11" s="212"/>
      <c r="AD11" s="212"/>
      <c r="AE11" s="212"/>
      <c r="AF11" s="212"/>
      <c r="AG11" s="212" t="s">
        <v>156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8" t="s">
        <v>163</v>
      </c>
      <c r="D12" s="244"/>
      <c r="E12" s="244"/>
      <c r="F12" s="244"/>
      <c r="G12" s="244"/>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164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7" t="s">
        <v>165</v>
      </c>
      <c r="D13" s="223"/>
      <c r="E13" s="224">
        <v>0.48</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158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7">
        <v>3</v>
      </c>
      <c r="B14" s="238" t="s">
        <v>166</v>
      </c>
      <c r="C14" s="256" t="s">
        <v>167</v>
      </c>
      <c r="D14" s="239" t="s">
        <v>161</v>
      </c>
      <c r="E14" s="240">
        <v>0.97099999999999997</v>
      </c>
      <c r="F14" s="241"/>
      <c r="G14" s="242">
        <f>ROUND(E14*F14,2)</f>
        <v>0</v>
      </c>
      <c r="H14" s="241"/>
      <c r="I14" s="242">
        <f>ROUND(E14*H14,2)</f>
        <v>0</v>
      </c>
      <c r="J14" s="241"/>
      <c r="K14" s="242">
        <f>ROUND(E14*J14,2)</f>
        <v>0</v>
      </c>
      <c r="L14" s="242">
        <v>21</v>
      </c>
      <c r="M14" s="242">
        <f>G14*(1+L14/100)</f>
        <v>0</v>
      </c>
      <c r="N14" s="240">
        <v>0</v>
      </c>
      <c r="O14" s="240">
        <f>ROUND(E14*N14,2)</f>
        <v>0</v>
      </c>
      <c r="P14" s="240">
        <v>0</v>
      </c>
      <c r="Q14" s="240">
        <f>ROUND(E14*P14,2)</f>
        <v>0</v>
      </c>
      <c r="R14" s="242" t="s">
        <v>162</v>
      </c>
      <c r="S14" s="242" t="s">
        <v>153</v>
      </c>
      <c r="T14" s="243" t="s">
        <v>153</v>
      </c>
      <c r="U14" s="222">
        <v>4.7279999999999998</v>
      </c>
      <c r="V14" s="222">
        <f>ROUND(E14*U14,2)</f>
        <v>4.59</v>
      </c>
      <c r="W14" s="222"/>
      <c r="X14" s="222" t="s">
        <v>154</v>
      </c>
      <c r="Y14" s="222" t="s">
        <v>155</v>
      </c>
      <c r="Z14" s="212"/>
      <c r="AA14" s="212"/>
      <c r="AB14" s="212"/>
      <c r="AC14" s="212"/>
      <c r="AD14" s="212"/>
      <c r="AE14" s="212"/>
      <c r="AF14" s="212"/>
      <c r="AG14" s="212" t="s">
        <v>156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8" t="s">
        <v>168</v>
      </c>
      <c r="D15" s="244"/>
      <c r="E15" s="244"/>
      <c r="F15" s="244"/>
      <c r="G15" s="244"/>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164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7" t="s">
        <v>169</v>
      </c>
      <c r="D16" s="223"/>
      <c r="E16" s="224">
        <v>0.97099999999999997</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158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37">
        <v>4</v>
      </c>
      <c r="B17" s="238" t="s">
        <v>170</v>
      </c>
      <c r="C17" s="256" t="s">
        <v>171</v>
      </c>
      <c r="D17" s="239" t="s">
        <v>161</v>
      </c>
      <c r="E17" s="240">
        <v>0.97099999999999997</v>
      </c>
      <c r="F17" s="241"/>
      <c r="G17" s="242">
        <f>ROUND(E17*F17,2)</f>
        <v>0</v>
      </c>
      <c r="H17" s="241"/>
      <c r="I17" s="242">
        <f>ROUND(E17*H17,2)</f>
        <v>0</v>
      </c>
      <c r="J17" s="241"/>
      <c r="K17" s="242">
        <f>ROUND(E17*J17,2)</f>
        <v>0</v>
      </c>
      <c r="L17" s="242">
        <v>21</v>
      </c>
      <c r="M17" s="242">
        <f>G17*(1+L17/100)</f>
        <v>0</v>
      </c>
      <c r="N17" s="240">
        <v>0</v>
      </c>
      <c r="O17" s="240">
        <f>ROUND(E17*N17,2)</f>
        <v>0</v>
      </c>
      <c r="P17" s="240">
        <v>0</v>
      </c>
      <c r="Q17" s="240">
        <f>ROUND(E17*P17,2)</f>
        <v>0</v>
      </c>
      <c r="R17" s="242" t="s">
        <v>162</v>
      </c>
      <c r="S17" s="242" t="s">
        <v>153</v>
      </c>
      <c r="T17" s="243" t="s">
        <v>153</v>
      </c>
      <c r="U17" s="222">
        <v>0.66800000000000004</v>
      </c>
      <c r="V17" s="222">
        <f>ROUND(E17*U17,2)</f>
        <v>0.65</v>
      </c>
      <c r="W17" s="222"/>
      <c r="X17" s="222" t="s">
        <v>154</v>
      </c>
      <c r="Y17" s="222" t="s">
        <v>155</v>
      </c>
      <c r="Z17" s="212"/>
      <c r="AA17" s="212"/>
      <c r="AB17" s="212"/>
      <c r="AC17" s="212"/>
      <c r="AD17" s="212"/>
      <c r="AE17" s="212"/>
      <c r="AF17" s="212"/>
      <c r="AG17" s="212" t="s">
        <v>156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8" t="s">
        <v>172</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164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7">
        <v>5</v>
      </c>
      <c r="B19" s="238" t="s">
        <v>173</v>
      </c>
      <c r="C19" s="256" t="s">
        <v>174</v>
      </c>
      <c r="D19" s="239" t="s">
        <v>161</v>
      </c>
      <c r="E19" s="240">
        <v>0.97099999999999997</v>
      </c>
      <c r="F19" s="241"/>
      <c r="G19" s="242">
        <f>ROUND(E19*F19,2)</f>
        <v>0</v>
      </c>
      <c r="H19" s="241"/>
      <c r="I19" s="242">
        <f>ROUND(E19*H19,2)</f>
        <v>0</v>
      </c>
      <c r="J19" s="241"/>
      <c r="K19" s="242">
        <f>ROUND(E19*J19,2)</f>
        <v>0</v>
      </c>
      <c r="L19" s="242">
        <v>21</v>
      </c>
      <c r="M19" s="242">
        <f>G19*(1+L19/100)</f>
        <v>0</v>
      </c>
      <c r="N19" s="240">
        <v>0</v>
      </c>
      <c r="O19" s="240">
        <f>ROUND(E19*N19,2)</f>
        <v>0</v>
      </c>
      <c r="P19" s="240">
        <v>0</v>
      </c>
      <c r="Q19" s="240">
        <f>ROUND(E19*P19,2)</f>
        <v>0</v>
      </c>
      <c r="R19" s="242" t="s">
        <v>162</v>
      </c>
      <c r="S19" s="242" t="s">
        <v>153</v>
      </c>
      <c r="T19" s="243" t="s">
        <v>153</v>
      </c>
      <c r="U19" s="222">
        <v>0.59099999999999997</v>
      </c>
      <c r="V19" s="222">
        <f>ROUND(E19*U19,2)</f>
        <v>0.56999999999999995</v>
      </c>
      <c r="W19" s="222"/>
      <c r="X19" s="222" t="s">
        <v>154</v>
      </c>
      <c r="Y19" s="222" t="s">
        <v>155</v>
      </c>
      <c r="Z19" s="212"/>
      <c r="AA19" s="212"/>
      <c r="AB19" s="212"/>
      <c r="AC19" s="212"/>
      <c r="AD19" s="212"/>
      <c r="AE19" s="212"/>
      <c r="AF19" s="212"/>
      <c r="AG19" s="212" t="s">
        <v>156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8" t="s">
        <v>172</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164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45">
        <v>6</v>
      </c>
      <c r="B21" s="246" t="s">
        <v>175</v>
      </c>
      <c r="C21" s="259" t="s">
        <v>176</v>
      </c>
      <c r="D21" s="247" t="s">
        <v>161</v>
      </c>
      <c r="E21" s="248">
        <v>0.97099999999999997</v>
      </c>
      <c r="F21" s="249"/>
      <c r="G21" s="250">
        <f>ROUND(E21*F21,2)</f>
        <v>0</v>
      </c>
      <c r="H21" s="249"/>
      <c r="I21" s="250">
        <f>ROUND(E21*H21,2)</f>
        <v>0</v>
      </c>
      <c r="J21" s="249"/>
      <c r="K21" s="250">
        <f>ROUND(E21*J21,2)</f>
        <v>0</v>
      </c>
      <c r="L21" s="250">
        <v>21</v>
      </c>
      <c r="M21" s="250">
        <f>G21*(1+L21/100)</f>
        <v>0</v>
      </c>
      <c r="N21" s="248">
        <v>0</v>
      </c>
      <c r="O21" s="248">
        <f>ROUND(E21*N21,2)</f>
        <v>0</v>
      </c>
      <c r="P21" s="248">
        <v>0</v>
      </c>
      <c r="Q21" s="248">
        <f>ROUND(E21*P21,2)</f>
        <v>0</v>
      </c>
      <c r="R21" s="250" t="s">
        <v>162</v>
      </c>
      <c r="S21" s="250" t="s">
        <v>153</v>
      </c>
      <c r="T21" s="251" t="s">
        <v>153</v>
      </c>
      <c r="U21" s="222">
        <v>1.9379999999999999</v>
      </c>
      <c r="V21" s="222">
        <f>ROUND(E21*U21,2)</f>
        <v>1.88</v>
      </c>
      <c r="W21" s="222"/>
      <c r="X21" s="222" t="s">
        <v>154</v>
      </c>
      <c r="Y21" s="222" t="s">
        <v>155</v>
      </c>
      <c r="Z21" s="212"/>
      <c r="AA21" s="212"/>
      <c r="AB21" s="212"/>
      <c r="AC21" s="212"/>
      <c r="AD21" s="212"/>
      <c r="AE21" s="212"/>
      <c r="AF21" s="212"/>
      <c r="AG21" s="212" t="s">
        <v>156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7">
        <v>7</v>
      </c>
      <c r="B22" s="238" t="s">
        <v>177</v>
      </c>
      <c r="C22" s="256" t="s">
        <v>178</v>
      </c>
      <c r="D22" s="239" t="s">
        <v>151</v>
      </c>
      <c r="E22" s="240">
        <v>4.8366699999999998</v>
      </c>
      <c r="F22" s="241"/>
      <c r="G22" s="242">
        <f>ROUND(E22*F22,2)</f>
        <v>0</v>
      </c>
      <c r="H22" s="241"/>
      <c r="I22" s="242">
        <f>ROUND(E22*H22,2)</f>
        <v>0</v>
      </c>
      <c r="J22" s="241"/>
      <c r="K22" s="242">
        <f>ROUND(E22*J22,2)</f>
        <v>0</v>
      </c>
      <c r="L22" s="242">
        <v>21</v>
      </c>
      <c r="M22" s="242">
        <f>G22*(1+L22/100)</f>
        <v>0</v>
      </c>
      <c r="N22" s="240">
        <v>0</v>
      </c>
      <c r="O22" s="240">
        <f>ROUND(E22*N22,2)</f>
        <v>0</v>
      </c>
      <c r="P22" s="240">
        <v>0</v>
      </c>
      <c r="Q22" s="240">
        <f>ROUND(E22*P22,2)</f>
        <v>0</v>
      </c>
      <c r="R22" s="242" t="s">
        <v>179</v>
      </c>
      <c r="S22" s="242" t="s">
        <v>153</v>
      </c>
      <c r="T22" s="243" t="s">
        <v>153</v>
      </c>
      <c r="U22" s="222">
        <v>0.01</v>
      </c>
      <c r="V22" s="222">
        <f>ROUND(E22*U22,2)</f>
        <v>0.05</v>
      </c>
      <c r="W22" s="222"/>
      <c r="X22" s="222" t="s">
        <v>154</v>
      </c>
      <c r="Y22" s="222" t="s">
        <v>155</v>
      </c>
      <c r="Z22" s="212"/>
      <c r="AA22" s="212"/>
      <c r="AB22" s="212"/>
      <c r="AC22" s="212"/>
      <c r="AD22" s="212"/>
      <c r="AE22" s="212"/>
      <c r="AF22" s="212"/>
      <c r="AG22" s="212" t="s">
        <v>156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8" t="s">
        <v>180</v>
      </c>
      <c r="D23" s="244"/>
      <c r="E23" s="244"/>
      <c r="F23" s="244"/>
      <c r="G23" s="244"/>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164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57" t="s">
        <v>181</v>
      </c>
      <c r="D24" s="223"/>
      <c r="E24" s="224">
        <v>3.2366700000000002</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158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57" t="s">
        <v>182</v>
      </c>
      <c r="D25" s="223"/>
      <c r="E25" s="224">
        <v>1.6</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158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7">
        <v>8</v>
      </c>
      <c r="B26" s="238" t="s">
        <v>183</v>
      </c>
      <c r="C26" s="256" t="s">
        <v>184</v>
      </c>
      <c r="D26" s="239" t="s">
        <v>151</v>
      </c>
      <c r="E26" s="240">
        <v>20</v>
      </c>
      <c r="F26" s="241"/>
      <c r="G26" s="242">
        <f>ROUND(E26*F26,2)</f>
        <v>0</v>
      </c>
      <c r="H26" s="241"/>
      <c r="I26" s="242">
        <f>ROUND(E26*H26,2)</f>
        <v>0</v>
      </c>
      <c r="J26" s="241"/>
      <c r="K26" s="242">
        <f>ROUND(E26*J26,2)</f>
        <v>0</v>
      </c>
      <c r="L26" s="242">
        <v>21</v>
      </c>
      <c r="M26" s="242">
        <f>G26*(1+L26/100)</f>
        <v>0</v>
      </c>
      <c r="N26" s="240">
        <v>3.0000000000000001E-5</v>
      </c>
      <c r="O26" s="240">
        <f>ROUND(E26*N26,2)</f>
        <v>0</v>
      </c>
      <c r="P26" s="240">
        <v>0</v>
      </c>
      <c r="Q26" s="240">
        <f>ROUND(E26*P26,2)</f>
        <v>0</v>
      </c>
      <c r="R26" s="242" t="s">
        <v>185</v>
      </c>
      <c r="S26" s="242" t="s">
        <v>153</v>
      </c>
      <c r="T26" s="243" t="s">
        <v>153</v>
      </c>
      <c r="U26" s="222">
        <v>0</v>
      </c>
      <c r="V26" s="222">
        <f>ROUND(E26*U26,2)</f>
        <v>0</v>
      </c>
      <c r="W26" s="222"/>
      <c r="X26" s="222" t="s">
        <v>186</v>
      </c>
      <c r="Y26" s="222" t="s">
        <v>155</v>
      </c>
      <c r="Z26" s="212"/>
      <c r="AA26" s="212"/>
      <c r="AB26" s="212"/>
      <c r="AC26" s="212"/>
      <c r="AD26" s="212"/>
      <c r="AE26" s="212"/>
      <c r="AF26" s="212"/>
      <c r="AG26" s="212" t="s">
        <v>187</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0" t="s">
        <v>188</v>
      </c>
      <c r="D27" s="252"/>
      <c r="E27" s="252"/>
      <c r="F27" s="252"/>
      <c r="G27" s="25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189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7">
        <v>9</v>
      </c>
      <c r="B28" s="238" t="s">
        <v>190</v>
      </c>
      <c r="C28" s="256" t="s">
        <v>191</v>
      </c>
      <c r="D28" s="239" t="s">
        <v>151</v>
      </c>
      <c r="E28" s="240">
        <v>20</v>
      </c>
      <c r="F28" s="241"/>
      <c r="G28" s="242">
        <f>ROUND(E28*F28,2)</f>
        <v>0</v>
      </c>
      <c r="H28" s="241"/>
      <c r="I28" s="242">
        <f>ROUND(E28*H28,2)</f>
        <v>0</v>
      </c>
      <c r="J28" s="241"/>
      <c r="K28" s="242">
        <f>ROUND(E28*J28,2)</f>
        <v>0</v>
      </c>
      <c r="L28" s="242">
        <v>21</v>
      </c>
      <c r="M28" s="242">
        <f>G28*(1+L28/100)</f>
        <v>0</v>
      </c>
      <c r="N28" s="240">
        <v>3.0000000000000001E-5</v>
      </c>
      <c r="O28" s="240">
        <f>ROUND(E28*N28,2)</f>
        <v>0</v>
      </c>
      <c r="P28" s="240">
        <v>0</v>
      </c>
      <c r="Q28" s="240">
        <f>ROUND(E28*P28,2)</f>
        <v>0</v>
      </c>
      <c r="R28" s="242" t="s">
        <v>185</v>
      </c>
      <c r="S28" s="242" t="s">
        <v>153</v>
      </c>
      <c r="T28" s="243" t="s">
        <v>153</v>
      </c>
      <c r="U28" s="222">
        <v>0</v>
      </c>
      <c r="V28" s="222">
        <f>ROUND(E28*U28,2)</f>
        <v>0</v>
      </c>
      <c r="W28" s="222"/>
      <c r="X28" s="222" t="s">
        <v>186</v>
      </c>
      <c r="Y28" s="222" t="s">
        <v>155</v>
      </c>
      <c r="Z28" s="212"/>
      <c r="AA28" s="212"/>
      <c r="AB28" s="212"/>
      <c r="AC28" s="212"/>
      <c r="AD28" s="212"/>
      <c r="AE28" s="212"/>
      <c r="AF28" s="212"/>
      <c r="AG28" s="212" t="s">
        <v>187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2" x14ac:dyDescent="0.2">
      <c r="A29" s="219"/>
      <c r="B29" s="220"/>
      <c r="C29" s="258" t="s">
        <v>192</v>
      </c>
      <c r="D29" s="244"/>
      <c r="E29" s="244"/>
      <c r="F29" s="244"/>
      <c r="G29" s="244"/>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164</v>
      </c>
      <c r="AH29" s="212"/>
      <c r="AI29" s="212"/>
      <c r="AJ29" s="212"/>
      <c r="AK29" s="212"/>
      <c r="AL29" s="212"/>
      <c r="AM29" s="212"/>
      <c r="AN29" s="212"/>
      <c r="AO29" s="212"/>
      <c r="AP29" s="212"/>
      <c r="AQ29" s="212"/>
      <c r="AR29" s="212"/>
      <c r="AS29" s="212"/>
      <c r="AT29" s="212"/>
      <c r="AU29" s="212"/>
      <c r="AV29" s="212"/>
      <c r="AW29" s="212"/>
      <c r="AX29" s="212"/>
      <c r="AY29" s="212"/>
      <c r="AZ29" s="212"/>
      <c r="BA29" s="253" t="str">
        <f>C29</f>
        <v>vč. urovnání ornice, naložení na skládce, vodorovným přemístěním ornice na místo rozprostření, založení trávníku osetím a dodávky travního semene.</v>
      </c>
      <c r="BB29" s="212"/>
      <c r="BC29" s="212"/>
      <c r="BD29" s="212"/>
      <c r="BE29" s="212"/>
      <c r="BF29" s="212"/>
      <c r="BG29" s="212"/>
      <c r="BH29" s="212"/>
    </row>
    <row r="30" spans="1:60" outlineLevel="2" x14ac:dyDescent="0.2">
      <c r="A30" s="219"/>
      <c r="B30" s="220"/>
      <c r="C30" s="261" t="s">
        <v>193</v>
      </c>
      <c r="D30" s="254"/>
      <c r="E30" s="254"/>
      <c r="F30" s="254"/>
      <c r="G30" s="254"/>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189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7">
        <v>10</v>
      </c>
      <c r="B31" s="238" t="s">
        <v>194</v>
      </c>
      <c r="C31" s="256" t="s">
        <v>195</v>
      </c>
      <c r="D31" s="239" t="s">
        <v>161</v>
      </c>
      <c r="E31" s="240">
        <v>4</v>
      </c>
      <c r="F31" s="241"/>
      <c r="G31" s="242">
        <f>ROUND(E31*F31,2)</f>
        <v>0</v>
      </c>
      <c r="H31" s="241"/>
      <c r="I31" s="242">
        <f>ROUND(E31*H31,2)</f>
        <v>0</v>
      </c>
      <c r="J31" s="241"/>
      <c r="K31" s="242">
        <f>ROUND(E31*J31,2)</f>
        <v>0</v>
      </c>
      <c r="L31" s="242">
        <v>21</v>
      </c>
      <c r="M31" s="242">
        <f>G31*(1+L31/100)</f>
        <v>0</v>
      </c>
      <c r="N31" s="240">
        <v>1.67</v>
      </c>
      <c r="O31" s="240">
        <f>ROUND(E31*N31,2)</f>
        <v>6.68</v>
      </c>
      <c r="P31" s="240">
        <v>0</v>
      </c>
      <c r="Q31" s="240">
        <f>ROUND(E31*P31,2)</f>
        <v>0</v>
      </c>
      <c r="R31" s="242" t="s">
        <v>196</v>
      </c>
      <c r="S31" s="242" t="s">
        <v>197</v>
      </c>
      <c r="T31" s="243" t="s">
        <v>197</v>
      </c>
      <c r="U31" s="222">
        <v>0</v>
      </c>
      <c r="V31" s="222">
        <f>ROUND(E31*U31,2)</f>
        <v>0</v>
      </c>
      <c r="W31" s="222"/>
      <c r="X31" s="222" t="s">
        <v>198</v>
      </c>
      <c r="Y31" s="222" t="s">
        <v>155</v>
      </c>
      <c r="Z31" s="212"/>
      <c r="AA31" s="212"/>
      <c r="AB31" s="212"/>
      <c r="AC31" s="212"/>
      <c r="AD31" s="212"/>
      <c r="AE31" s="212"/>
      <c r="AF31" s="212"/>
      <c r="AG31" s="212" t="s">
        <v>199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7" t="s">
        <v>200</v>
      </c>
      <c r="D32" s="223"/>
      <c r="E32" s="224">
        <v>4</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158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30" t="s">
        <v>147</v>
      </c>
      <c r="B33" s="231" t="s">
        <v>63</v>
      </c>
      <c r="C33" s="255" t="s">
        <v>64</v>
      </c>
      <c r="D33" s="232"/>
      <c r="E33" s="233"/>
      <c r="F33" s="234"/>
      <c r="G33" s="234">
        <f>SUMIF(AG34:AG36,"&lt;&gt;NOR",G34:G36)</f>
        <v>0</v>
      </c>
      <c r="H33" s="234"/>
      <c r="I33" s="234">
        <f>SUM(I34:I36)</f>
        <v>0</v>
      </c>
      <c r="J33" s="234"/>
      <c r="K33" s="234">
        <f>SUM(K34:K36)</f>
        <v>0</v>
      </c>
      <c r="L33" s="234"/>
      <c r="M33" s="234">
        <f>SUM(M34:M36)</f>
        <v>0</v>
      </c>
      <c r="N33" s="233"/>
      <c r="O33" s="233">
        <f>SUM(O34:O36)</f>
        <v>3.77</v>
      </c>
      <c r="P33" s="233"/>
      <c r="Q33" s="233">
        <f>SUM(Q34:Q36)</f>
        <v>0</v>
      </c>
      <c r="R33" s="234"/>
      <c r="S33" s="234"/>
      <c r="T33" s="235"/>
      <c r="U33" s="229"/>
      <c r="V33" s="229">
        <f>SUM(V34:V36)</f>
        <v>0.71</v>
      </c>
      <c r="W33" s="229"/>
      <c r="X33" s="229"/>
      <c r="Y33" s="229"/>
      <c r="AG33" t="s">
        <v>148</v>
      </c>
    </row>
    <row r="34" spans="1:60" outlineLevel="1" x14ac:dyDescent="0.2">
      <c r="A34" s="237">
        <v>11</v>
      </c>
      <c r="B34" s="238" t="s">
        <v>201</v>
      </c>
      <c r="C34" s="256" t="s">
        <v>202</v>
      </c>
      <c r="D34" s="239" t="s">
        <v>161</v>
      </c>
      <c r="E34" s="240">
        <v>1.4945299999999999</v>
      </c>
      <c r="F34" s="241"/>
      <c r="G34" s="242">
        <f>ROUND(E34*F34,2)</f>
        <v>0</v>
      </c>
      <c r="H34" s="241"/>
      <c r="I34" s="242">
        <f>ROUND(E34*H34,2)</f>
        <v>0</v>
      </c>
      <c r="J34" s="241"/>
      <c r="K34" s="242">
        <f>ROUND(E34*J34,2)</f>
        <v>0</v>
      </c>
      <c r="L34" s="242">
        <v>21</v>
      </c>
      <c r="M34" s="242">
        <f>G34*(1+L34/100)</f>
        <v>0</v>
      </c>
      <c r="N34" s="240">
        <v>2.5249999999999999</v>
      </c>
      <c r="O34" s="240">
        <f>ROUND(E34*N34,2)</f>
        <v>3.77</v>
      </c>
      <c r="P34" s="240">
        <v>0</v>
      </c>
      <c r="Q34" s="240">
        <f>ROUND(E34*P34,2)</f>
        <v>0</v>
      </c>
      <c r="R34" s="242" t="s">
        <v>203</v>
      </c>
      <c r="S34" s="242" t="s">
        <v>153</v>
      </c>
      <c r="T34" s="243" t="s">
        <v>153</v>
      </c>
      <c r="U34" s="222">
        <v>0.47699999999999998</v>
      </c>
      <c r="V34" s="222">
        <f>ROUND(E34*U34,2)</f>
        <v>0.71</v>
      </c>
      <c r="W34" s="222"/>
      <c r="X34" s="222" t="s">
        <v>154</v>
      </c>
      <c r="Y34" s="222" t="s">
        <v>155</v>
      </c>
      <c r="Z34" s="212"/>
      <c r="AA34" s="212"/>
      <c r="AB34" s="212"/>
      <c r="AC34" s="212"/>
      <c r="AD34" s="212"/>
      <c r="AE34" s="212"/>
      <c r="AF34" s="212"/>
      <c r="AG34" s="212" t="s">
        <v>156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7" t="s">
        <v>204</v>
      </c>
      <c r="D35" s="223"/>
      <c r="E35" s="224">
        <v>1.00013</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158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7" t="s">
        <v>205</v>
      </c>
      <c r="D36" s="223"/>
      <c r="E36" s="224">
        <v>0.49440000000000001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158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30" t="s">
        <v>147</v>
      </c>
      <c r="B37" s="231" t="s">
        <v>65</v>
      </c>
      <c r="C37" s="255" t="s">
        <v>66</v>
      </c>
      <c r="D37" s="232"/>
      <c r="E37" s="233"/>
      <c r="F37" s="234"/>
      <c r="G37" s="234">
        <f>SUMIF(AG38:AG64,"&lt;&gt;NOR",G38:G64)</f>
        <v>0</v>
      </c>
      <c r="H37" s="234"/>
      <c r="I37" s="234">
        <f>SUM(I38:I64)</f>
        <v>0</v>
      </c>
      <c r="J37" s="234"/>
      <c r="K37" s="234">
        <f>SUM(K38:K64)</f>
        <v>0</v>
      </c>
      <c r="L37" s="234"/>
      <c r="M37" s="234">
        <f>SUM(M38:M64)</f>
        <v>0</v>
      </c>
      <c r="N37" s="233"/>
      <c r="O37" s="233">
        <f>SUM(O38:O64)</f>
        <v>4.49</v>
      </c>
      <c r="P37" s="233"/>
      <c r="Q37" s="233">
        <f>SUM(Q38:Q64)</f>
        <v>0.39</v>
      </c>
      <c r="R37" s="234"/>
      <c r="S37" s="234"/>
      <c r="T37" s="235"/>
      <c r="U37" s="229"/>
      <c r="V37" s="229">
        <f>SUM(V38:V64)</f>
        <v>12.87</v>
      </c>
      <c r="W37" s="229"/>
      <c r="X37" s="229"/>
      <c r="Y37" s="229"/>
      <c r="AG37" t="s">
        <v>148</v>
      </c>
    </row>
    <row r="38" spans="1:60" ht="22.5" outlineLevel="1" x14ac:dyDescent="0.2">
      <c r="A38" s="237">
        <v>12</v>
      </c>
      <c r="B38" s="238" t="s">
        <v>206</v>
      </c>
      <c r="C38" s="256" t="s">
        <v>207</v>
      </c>
      <c r="D38" s="239" t="s">
        <v>161</v>
      </c>
      <c r="E38" s="240">
        <v>1.6</v>
      </c>
      <c r="F38" s="241"/>
      <c r="G38" s="242">
        <f>ROUND(E38*F38,2)</f>
        <v>0</v>
      </c>
      <c r="H38" s="241"/>
      <c r="I38" s="242">
        <f>ROUND(E38*H38,2)</f>
        <v>0</v>
      </c>
      <c r="J38" s="241"/>
      <c r="K38" s="242">
        <f>ROUND(E38*J38,2)</f>
        <v>0</v>
      </c>
      <c r="L38" s="242">
        <v>21</v>
      </c>
      <c r="M38" s="242">
        <f>G38*(1+L38/100)</f>
        <v>0</v>
      </c>
      <c r="N38" s="240">
        <v>1.9245399999999999</v>
      </c>
      <c r="O38" s="240">
        <f>ROUND(E38*N38,2)</f>
        <v>3.08</v>
      </c>
      <c r="P38" s="240">
        <v>0</v>
      </c>
      <c r="Q38" s="240">
        <f>ROUND(E38*P38,2)</f>
        <v>0</v>
      </c>
      <c r="R38" s="242" t="s">
        <v>208</v>
      </c>
      <c r="S38" s="242" t="s">
        <v>153</v>
      </c>
      <c r="T38" s="243" t="s">
        <v>153</v>
      </c>
      <c r="U38" s="222">
        <v>3.8420000000000001</v>
      </c>
      <c r="V38" s="222">
        <f>ROUND(E38*U38,2)</f>
        <v>6.15</v>
      </c>
      <c r="W38" s="222"/>
      <c r="X38" s="222" t="s">
        <v>154</v>
      </c>
      <c r="Y38" s="222" t="s">
        <v>155</v>
      </c>
      <c r="Z38" s="212"/>
      <c r="AA38" s="212"/>
      <c r="AB38" s="212"/>
      <c r="AC38" s="212"/>
      <c r="AD38" s="212"/>
      <c r="AE38" s="212"/>
      <c r="AF38" s="212"/>
      <c r="AG38" s="212" t="s">
        <v>156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8" t="s">
        <v>209</v>
      </c>
      <c r="D39" s="244"/>
      <c r="E39" s="244"/>
      <c r="F39" s="244"/>
      <c r="G39" s="244"/>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164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7" t="s">
        <v>210</v>
      </c>
      <c r="D40" s="223"/>
      <c r="E40" s="224">
        <v>1.6</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158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37">
        <v>13</v>
      </c>
      <c r="B41" s="238" t="s">
        <v>211</v>
      </c>
      <c r="C41" s="256" t="s">
        <v>212</v>
      </c>
      <c r="D41" s="239" t="s">
        <v>213</v>
      </c>
      <c r="E41" s="240">
        <v>1</v>
      </c>
      <c r="F41" s="241"/>
      <c r="G41" s="242">
        <f>ROUND(E41*F41,2)</f>
        <v>0</v>
      </c>
      <c r="H41" s="241"/>
      <c r="I41" s="242">
        <f>ROUND(E41*H41,2)</f>
        <v>0</v>
      </c>
      <c r="J41" s="241"/>
      <c r="K41" s="242">
        <f>ROUND(E41*J41,2)</f>
        <v>0</v>
      </c>
      <c r="L41" s="242">
        <v>21</v>
      </c>
      <c r="M41" s="242">
        <f>G41*(1+L41/100)</f>
        <v>0</v>
      </c>
      <c r="N41" s="240">
        <v>1.7260000000000001E-2</v>
      </c>
      <c r="O41" s="240">
        <f>ROUND(E41*N41,2)</f>
        <v>0.02</v>
      </c>
      <c r="P41" s="240">
        <v>0</v>
      </c>
      <c r="Q41" s="240">
        <f>ROUND(E41*P41,2)</f>
        <v>0</v>
      </c>
      <c r="R41" s="242" t="s">
        <v>203</v>
      </c>
      <c r="S41" s="242" t="s">
        <v>153</v>
      </c>
      <c r="T41" s="243" t="s">
        <v>153</v>
      </c>
      <c r="U41" s="222">
        <v>0.23250000000000001</v>
      </c>
      <c r="V41" s="222">
        <f>ROUND(E41*U41,2)</f>
        <v>0.23</v>
      </c>
      <c r="W41" s="222"/>
      <c r="X41" s="222" t="s">
        <v>154</v>
      </c>
      <c r="Y41" s="222" t="s">
        <v>155</v>
      </c>
      <c r="Z41" s="212"/>
      <c r="AA41" s="212"/>
      <c r="AB41" s="212"/>
      <c r="AC41" s="212"/>
      <c r="AD41" s="212"/>
      <c r="AE41" s="212"/>
      <c r="AF41" s="212"/>
      <c r="AG41" s="212" t="s">
        <v>156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0" t="s">
        <v>214</v>
      </c>
      <c r="D42" s="252"/>
      <c r="E42" s="252"/>
      <c r="F42" s="252"/>
      <c r="G42" s="25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189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5">
        <v>14</v>
      </c>
      <c r="B43" s="246" t="s">
        <v>215</v>
      </c>
      <c r="C43" s="259" t="s">
        <v>216</v>
      </c>
      <c r="D43" s="247" t="s">
        <v>217</v>
      </c>
      <c r="E43" s="248">
        <v>3</v>
      </c>
      <c r="F43" s="249"/>
      <c r="G43" s="250">
        <f>ROUND(E43*F43,2)</f>
        <v>0</v>
      </c>
      <c r="H43" s="249"/>
      <c r="I43" s="250">
        <f>ROUND(E43*H43,2)</f>
        <v>0</v>
      </c>
      <c r="J43" s="249"/>
      <c r="K43" s="250">
        <f>ROUND(E43*J43,2)</f>
        <v>0</v>
      </c>
      <c r="L43" s="250">
        <v>21</v>
      </c>
      <c r="M43" s="250">
        <f>G43*(1+L43/100)</f>
        <v>0</v>
      </c>
      <c r="N43" s="248">
        <v>2.7999999999999998E-4</v>
      </c>
      <c r="O43" s="248">
        <f>ROUND(E43*N43,2)</f>
        <v>0</v>
      </c>
      <c r="P43" s="248">
        <v>0</v>
      </c>
      <c r="Q43" s="248">
        <f>ROUND(E43*P43,2)</f>
        <v>0</v>
      </c>
      <c r="R43" s="250" t="s">
        <v>203</v>
      </c>
      <c r="S43" s="250" t="s">
        <v>153</v>
      </c>
      <c r="T43" s="251" t="s">
        <v>153</v>
      </c>
      <c r="U43" s="222">
        <v>0.15</v>
      </c>
      <c r="V43" s="222">
        <f>ROUND(E43*U43,2)</f>
        <v>0.45</v>
      </c>
      <c r="W43" s="222"/>
      <c r="X43" s="222" t="s">
        <v>154</v>
      </c>
      <c r="Y43" s="222" t="s">
        <v>155</v>
      </c>
      <c r="Z43" s="212"/>
      <c r="AA43" s="212"/>
      <c r="AB43" s="212"/>
      <c r="AC43" s="212"/>
      <c r="AD43" s="212"/>
      <c r="AE43" s="212"/>
      <c r="AF43" s="212"/>
      <c r="AG43" s="212" t="s">
        <v>156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7">
        <v>15</v>
      </c>
      <c r="B44" s="238" t="s">
        <v>218</v>
      </c>
      <c r="C44" s="256" t="s">
        <v>219</v>
      </c>
      <c r="D44" s="239" t="s">
        <v>161</v>
      </c>
      <c r="E44" s="240">
        <v>0.24315000000000001</v>
      </c>
      <c r="F44" s="241"/>
      <c r="G44" s="242">
        <f>ROUND(E44*F44,2)</f>
        <v>0</v>
      </c>
      <c r="H44" s="241"/>
      <c r="I44" s="242">
        <f>ROUND(E44*H44,2)</f>
        <v>0</v>
      </c>
      <c r="J44" s="241"/>
      <c r="K44" s="242">
        <f>ROUND(E44*J44,2)</f>
        <v>0</v>
      </c>
      <c r="L44" s="242">
        <v>21</v>
      </c>
      <c r="M44" s="242">
        <f>G44*(1+L44/100)</f>
        <v>0</v>
      </c>
      <c r="N44" s="240">
        <v>1.7676000000000001</v>
      </c>
      <c r="O44" s="240">
        <f>ROUND(E44*N44,2)</f>
        <v>0.43</v>
      </c>
      <c r="P44" s="240">
        <v>0</v>
      </c>
      <c r="Q44" s="240">
        <f>ROUND(E44*P44,2)</f>
        <v>0</v>
      </c>
      <c r="R44" s="242" t="s">
        <v>208</v>
      </c>
      <c r="S44" s="242" t="s">
        <v>153</v>
      </c>
      <c r="T44" s="243" t="s">
        <v>153</v>
      </c>
      <c r="U44" s="222">
        <v>6.8680000000000003</v>
      </c>
      <c r="V44" s="222">
        <f>ROUND(E44*U44,2)</f>
        <v>1.67</v>
      </c>
      <c r="W44" s="222"/>
      <c r="X44" s="222" t="s">
        <v>154</v>
      </c>
      <c r="Y44" s="222" t="s">
        <v>155</v>
      </c>
      <c r="Z44" s="212"/>
      <c r="AA44" s="212"/>
      <c r="AB44" s="212"/>
      <c r="AC44" s="212"/>
      <c r="AD44" s="212"/>
      <c r="AE44" s="212"/>
      <c r="AF44" s="212"/>
      <c r="AG44" s="212" t="s">
        <v>156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8" t="s">
        <v>220</v>
      </c>
      <c r="D45" s="244"/>
      <c r="E45" s="244"/>
      <c r="F45" s="244"/>
      <c r="G45" s="244"/>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164</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57" t="s">
        <v>221</v>
      </c>
      <c r="D46" s="223"/>
      <c r="E46" s="224">
        <v>3.9149999999999997E-2</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158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7" t="s">
        <v>222</v>
      </c>
      <c r="D47" s="223"/>
      <c r="E47" s="224">
        <v>0.15</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158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7" t="s">
        <v>223</v>
      </c>
      <c r="D48" s="223"/>
      <c r="E48" s="224">
        <v>5.3999999999999999E-2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158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7">
        <v>16</v>
      </c>
      <c r="B49" s="238" t="s">
        <v>224</v>
      </c>
      <c r="C49" s="256" t="s">
        <v>225</v>
      </c>
      <c r="D49" s="239" t="s">
        <v>213</v>
      </c>
      <c r="E49" s="240">
        <v>4</v>
      </c>
      <c r="F49" s="241"/>
      <c r="G49" s="242">
        <f>ROUND(E49*F49,2)</f>
        <v>0</v>
      </c>
      <c r="H49" s="241"/>
      <c r="I49" s="242">
        <f>ROUND(E49*H49,2)</f>
        <v>0</v>
      </c>
      <c r="J49" s="241"/>
      <c r="K49" s="242">
        <f>ROUND(E49*J49,2)</f>
        <v>0</v>
      </c>
      <c r="L49" s="242">
        <v>21</v>
      </c>
      <c r="M49" s="242">
        <f>G49*(1+L49/100)</f>
        <v>0</v>
      </c>
      <c r="N49" s="240">
        <v>6.3E-3</v>
      </c>
      <c r="O49" s="240">
        <f>ROUND(E49*N49,2)</f>
        <v>0.03</v>
      </c>
      <c r="P49" s="240">
        <v>0</v>
      </c>
      <c r="Q49" s="240">
        <f>ROUND(E49*P49,2)</f>
        <v>0</v>
      </c>
      <c r="R49" s="242" t="s">
        <v>208</v>
      </c>
      <c r="S49" s="242" t="s">
        <v>153</v>
      </c>
      <c r="T49" s="243" t="s">
        <v>153</v>
      </c>
      <c r="U49" s="222">
        <v>0.11</v>
      </c>
      <c r="V49" s="222">
        <f>ROUND(E49*U49,2)</f>
        <v>0.44</v>
      </c>
      <c r="W49" s="222"/>
      <c r="X49" s="222" t="s">
        <v>154</v>
      </c>
      <c r="Y49" s="222" t="s">
        <v>155</v>
      </c>
      <c r="Z49" s="212"/>
      <c r="AA49" s="212"/>
      <c r="AB49" s="212"/>
      <c r="AC49" s="212"/>
      <c r="AD49" s="212"/>
      <c r="AE49" s="212"/>
      <c r="AF49" s="212"/>
      <c r="AG49" s="212" t="s">
        <v>156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8" t="s">
        <v>226</v>
      </c>
      <c r="D50" s="244"/>
      <c r="E50" s="244"/>
      <c r="F50" s="244"/>
      <c r="G50" s="244"/>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164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7">
        <v>17</v>
      </c>
      <c r="B51" s="238" t="s">
        <v>227</v>
      </c>
      <c r="C51" s="256" t="s">
        <v>228</v>
      </c>
      <c r="D51" s="239" t="s">
        <v>151</v>
      </c>
      <c r="E51" s="240">
        <v>1.6</v>
      </c>
      <c r="F51" s="241"/>
      <c r="G51" s="242">
        <f>ROUND(E51*F51,2)</f>
        <v>0</v>
      </c>
      <c r="H51" s="241"/>
      <c r="I51" s="242">
        <f>ROUND(E51*H51,2)</f>
        <v>0</v>
      </c>
      <c r="J51" s="241"/>
      <c r="K51" s="242">
        <f>ROUND(E51*J51,2)</f>
        <v>0</v>
      </c>
      <c r="L51" s="242">
        <v>21</v>
      </c>
      <c r="M51" s="242">
        <f>G51*(1+L51/100)</f>
        <v>0</v>
      </c>
      <c r="N51" s="240">
        <v>0.27828000000000003</v>
      </c>
      <c r="O51" s="240">
        <f>ROUND(E51*N51,2)</f>
        <v>0.45</v>
      </c>
      <c r="P51" s="240">
        <v>0</v>
      </c>
      <c r="Q51" s="240">
        <f>ROUND(E51*P51,2)</f>
        <v>0</v>
      </c>
      <c r="R51" s="242" t="s">
        <v>208</v>
      </c>
      <c r="S51" s="242" t="s">
        <v>153</v>
      </c>
      <c r="T51" s="243" t="s">
        <v>153</v>
      </c>
      <c r="U51" s="222">
        <v>0.79900000000000004</v>
      </c>
      <c r="V51" s="222">
        <f>ROUND(E51*U51,2)</f>
        <v>1.28</v>
      </c>
      <c r="W51" s="222"/>
      <c r="X51" s="222" t="s">
        <v>154</v>
      </c>
      <c r="Y51" s="222" t="s">
        <v>155</v>
      </c>
      <c r="Z51" s="212"/>
      <c r="AA51" s="212"/>
      <c r="AB51" s="212"/>
      <c r="AC51" s="212"/>
      <c r="AD51" s="212"/>
      <c r="AE51" s="212"/>
      <c r="AF51" s="212"/>
      <c r="AG51" s="212" t="s">
        <v>156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58" t="s">
        <v>209</v>
      </c>
      <c r="D52" s="244"/>
      <c r="E52" s="244"/>
      <c r="F52" s="244"/>
      <c r="G52" s="244"/>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164</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7" t="s">
        <v>229</v>
      </c>
      <c r="D53" s="223"/>
      <c r="E53" s="224">
        <v>1.6</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158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7">
        <v>18</v>
      </c>
      <c r="B54" s="238" t="s">
        <v>230</v>
      </c>
      <c r="C54" s="256" t="s">
        <v>231</v>
      </c>
      <c r="D54" s="239" t="s">
        <v>151</v>
      </c>
      <c r="E54" s="240">
        <v>1.5</v>
      </c>
      <c r="F54" s="241"/>
      <c r="G54" s="242">
        <f>ROUND(E54*F54,2)</f>
        <v>0</v>
      </c>
      <c r="H54" s="241"/>
      <c r="I54" s="242">
        <f>ROUND(E54*H54,2)</f>
        <v>0</v>
      </c>
      <c r="J54" s="241"/>
      <c r="K54" s="242">
        <f>ROUND(E54*J54,2)</f>
        <v>0</v>
      </c>
      <c r="L54" s="242">
        <v>21</v>
      </c>
      <c r="M54" s="242">
        <f>G54*(1+L54/100)</f>
        <v>0</v>
      </c>
      <c r="N54" s="240">
        <v>0.1114</v>
      </c>
      <c r="O54" s="240">
        <f>ROUND(E54*N54,2)</f>
        <v>0.17</v>
      </c>
      <c r="P54" s="240">
        <v>0</v>
      </c>
      <c r="Q54" s="240">
        <f>ROUND(E54*P54,2)</f>
        <v>0</v>
      </c>
      <c r="R54" s="242" t="s">
        <v>203</v>
      </c>
      <c r="S54" s="242" t="s">
        <v>153</v>
      </c>
      <c r="T54" s="243" t="s">
        <v>153</v>
      </c>
      <c r="U54" s="222">
        <v>0.81899999999999995</v>
      </c>
      <c r="V54" s="222">
        <f>ROUND(E54*U54,2)</f>
        <v>1.23</v>
      </c>
      <c r="W54" s="222"/>
      <c r="X54" s="222" t="s">
        <v>154</v>
      </c>
      <c r="Y54" s="222" t="s">
        <v>155</v>
      </c>
      <c r="Z54" s="212"/>
      <c r="AA54" s="212"/>
      <c r="AB54" s="212"/>
      <c r="AC54" s="212"/>
      <c r="AD54" s="212"/>
      <c r="AE54" s="212"/>
      <c r="AF54" s="212"/>
      <c r="AG54" s="212" t="s">
        <v>156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57" t="s">
        <v>232</v>
      </c>
      <c r="D55" s="223"/>
      <c r="E55" s="224">
        <v>1.5</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158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7">
        <v>19</v>
      </c>
      <c r="B56" s="238" t="s">
        <v>233</v>
      </c>
      <c r="C56" s="256" t="s">
        <v>234</v>
      </c>
      <c r="D56" s="239" t="s">
        <v>151</v>
      </c>
      <c r="E56" s="240">
        <v>1.1639999999999999</v>
      </c>
      <c r="F56" s="241"/>
      <c r="G56" s="242">
        <f>ROUND(E56*F56,2)</f>
        <v>0</v>
      </c>
      <c r="H56" s="241"/>
      <c r="I56" s="242">
        <f>ROUND(E56*H56,2)</f>
        <v>0</v>
      </c>
      <c r="J56" s="241"/>
      <c r="K56" s="242">
        <f>ROUND(E56*J56,2)</f>
        <v>0</v>
      </c>
      <c r="L56" s="242">
        <v>21</v>
      </c>
      <c r="M56" s="242">
        <f>G56*(1+L56/100)</f>
        <v>0</v>
      </c>
      <c r="N56" s="240">
        <v>0.16339999999999999</v>
      </c>
      <c r="O56" s="240">
        <f>ROUND(E56*N56,2)</f>
        <v>0.19</v>
      </c>
      <c r="P56" s="240">
        <v>0</v>
      </c>
      <c r="Q56" s="240">
        <f>ROUND(E56*P56,2)</f>
        <v>0</v>
      </c>
      <c r="R56" s="242" t="s">
        <v>203</v>
      </c>
      <c r="S56" s="242" t="s">
        <v>153</v>
      </c>
      <c r="T56" s="243" t="s">
        <v>153</v>
      </c>
      <c r="U56" s="222">
        <v>1.2225999999999999</v>
      </c>
      <c r="V56" s="222">
        <f>ROUND(E56*U56,2)</f>
        <v>1.42</v>
      </c>
      <c r="W56" s="222"/>
      <c r="X56" s="222" t="s">
        <v>154</v>
      </c>
      <c r="Y56" s="222" t="s">
        <v>155</v>
      </c>
      <c r="Z56" s="212"/>
      <c r="AA56" s="212"/>
      <c r="AB56" s="212"/>
      <c r="AC56" s="212"/>
      <c r="AD56" s="212"/>
      <c r="AE56" s="212"/>
      <c r="AF56" s="212"/>
      <c r="AG56" s="212" t="s">
        <v>156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8" t="s">
        <v>235</v>
      </c>
      <c r="D57" s="244"/>
      <c r="E57" s="244"/>
      <c r="F57" s="244"/>
      <c r="G57" s="244"/>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164</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57" t="s">
        <v>236</v>
      </c>
      <c r="D58" s="223"/>
      <c r="E58" s="224">
        <v>0.17399999999999999</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158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7" t="s">
        <v>237</v>
      </c>
      <c r="D59" s="223"/>
      <c r="E59" s="224">
        <v>0.75</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158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7" t="s">
        <v>238</v>
      </c>
      <c r="D60" s="223"/>
      <c r="E60" s="224">
        <v>0.24</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158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37">
        <v>20</v>
      </c>
      <c r="B61" s="238" t="s">
        <v>239</v>
      </c>
      <c r="C61" s="256" t="s">
        <v>240</v>
      </c>
      <c r="D61" s="239" t="s">
        <v>241</v>
      </c>
      <c r="E61" s="240">
        <v>0.10839</v>
      </c>
      <c r="F61" s="241"/>
      <c r="G61" s="242">
        <f>ROUND(E61*F61,2)</f>
        <v>0</v>
      </c>
      <c r="H61" s="241"/>
      <c r="I61" s="242">
        <f>ROUND(E61*H61,2)</f>
        <v>0</v>
      </c>
      <c r="J61" s="241"/>
      <c r="K61" s="242">
        <f>ROUND(E61*J61,2)</f>
        <v>0</v>
      </c>
      <c r="L61" s="242">
        <v>21</v>
      </c>
      <c r="M61" s="242">
        <f>G61*(1+L61/100)</f>
        <v>0</v>
      </c>
      <c r="N61" s="240">
        <v>1.0970899999999999</v>
      </c>
      <c r="O61" s="240">
        <f>ROUND(E61*N61,2)</f>
        <v>0.12</v>
      </c>
      <c r="P61" s="240">
        <v>3.6309</v>
      </c>
      <c r="Q61" s="240">
        <f>ROUND(E61*P61,2)</f>
        <v>0.39</v>
      </c>
      <c r="R61" s="242" t="s">
        <v>185</v>
      </c>
      <c r="S61" s="242" t="s">
        <v>153</v>
      </c>
      <c r="T61" s="243" t="s">
        <v>153</v>
      </c>
      <c r="U61" s="222">
        <v>0</v>
      </c>
      <c r="V61" s="222">
        <f>ROUND(E61*U61,2)</f>
        <v>0</v>
      </c>
      <c r="W61" s="222"/>
      <c r="X61" s="222" t="s">
        <v>186</v>
      </c>
      <c r="Y61" s="222" t="s">
        <v>155</v>
      </c>
      <c r="Z61" s="212"/>
      <c r="AA61" s="212"/>
      <c r="AB61" s="212"/>
      <c r="AC61" s="212"/>
      <c r="AD61" s="212"/>
      <c r="AE61" s="212"/>
      <c r="AF61" s="212"/>
      <c r="AG61" s="212" t="s">
        <v>187</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57" t="s">
        <v>242</v>
      </c>
      <c r="D62" s="223"/>
      <c r="E62" s="224">
        <v>1.55E-2</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158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7" t="s">
        <v>243</v>
      </c>
      <c r="D63" s="223"/>
      <c r="E63" s="224">
        <v>7.1499999999999994E-2</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158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7" t="s">
        <v>244</v>
      </c>
      <c r="D64" s="223"/>
      <c r="E64" s="224">
        <v>2.138E-2</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158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x14ac:dyDescent="0.2">
      <c r="A65" s="230" t="s">
        <v>147</v>
      </c>
      <c r="B65" s="231" t="s">
        <v>67</v>
      </c>
      <c r="C65" s="255" t="s">
        <v>68</v>
      </c>
      <c r="D65" s="232"/>
      <c r="E65" s="233"/>
      <c r="F65" s="234"/>
      <c r="G65" s="234">
        <f>SUMIF(AG66:AG81,"&lt;&gt;NOR",G66:G81)</f>
        <v>0</v>
      </c>
      <c r="H65" s="234"/>
      <c r="I65" s="234">
        <f>SUM(I66:I81)</f>
        <v>0</v>
      </c>
      <c r="J65" s="234"/>
      <c r="K65" s="234">
        <f>SUM(K66:K81)</f>
        <v>0</v>
      </c>
      <c r="L65" s="234"/>
      <c r="M65" s="234">
        <f>SUM(M66:M81)</f>
        <v>0</v>
      </c>
      <c r="N65" s="233"/>
      <c r="O65" s="233">
        <f>SUM(O66:O81)</f>
        <v>3.06</v>
      </c>
      <c r="P65" s="233"/>
      <c r="Q65" s="233">
        <f>SUM(Q66:Q81)</f>
        <v>0</v>
      </c>
      <c r="R65" s="234"/>
      <c r="S65" s="234"/>
      <c r="T65" s="235"/>
      <c r="U65" s="229"/>
      <c r="V65" s="229">
        <f>SUM(V66:V81)</f>
        <v>239.02</v>
      </c>
      <c r="W65" s="229"/>
      <c r="X65" s="229"/>
      <c r="Y65" s="229"/>
      <c r="AG65" t="s">
        <v>148</v>
      </c>
    </row>
    <row r="66" spans="1:60" ht="22.5" outlineLevel="1" x14ac:dyDescent="0.2">
      <c r="A66" s="237">
        <v>21</v>
      </c>
      <c r="B66" s="238" t="s">
        <v>245</v>
      </c>
      <c r="C66" s="256" t="s">
        <v>246</v>
      </c>
      <c r="D66" s="239" t="s">
        <v>151</v>
      </c>
      <c r="E66" s="240">
        <v>67.900000000000006</v>
      </c>
      <c r="F66" s="241"/>
      <c r="G66" s="242">
        <f>ROUND(E66*F66,2)</f>
        <v>0</v>
      </c>
      <c r="H66" s="241"/>
      <c r="I66" s="242">
        <f>ROUND(E66*H66,2)</f>
        <v>0</v>
      </c>
      <c r="J66" s="241"/>
      <c r="K66" s="242">
        <f>ROUND(E66*J66,2)</f>
        <v>0</v>
      </c>
      <c r="L66" s="242">
        <v>21</v>
      </c>
      <c r="M66" s="242">
        <f>G66*(1+L66/100)</f>
        <v>0</v>
      </c>
      <c r="N66" s="240">
        <v>1.243E-2</v>
      </c>
      <c r="O66" s="240">
        <f>ROUND(E66*N66,2)</f>
        <v>0.84</v>
      </c>
      <c r="P66" s="240">
        <v>0</v>
      </c>
      <c r="Q66" s="240">
        <f>ROUND(E66*P66,2)</f>
        <v>0</v>
      </c>
      <c r="R66" s="242" t="s">
        <v>203</v>
      </c>
      <c r="S66" s="242" t="s">
        <v>153</v>
      </c>
      <c r="T66" s="243" t="s">
        <v>153</v>
      </c>
      <c r="U66" s="222">
        <v>0.95</v>
      </c>
      <c r="V66" s="222">
        <f>ROUND(E66*U66,2)</f>
        <v>64.510000000000005</v>
      </c>
      <c r="W66" s="222"/>
      <c r="X66" s="222" t="s">
        <v>154</v>
      </c>
      <c r="Y66" s="222" t="s">
        <v>155</v>
      </c>
      <c r="Z66" s="212"/>
      <c r="AA66" s="212"/>
      <c r="AB66" s="212"/>
      <c r="AC66" s="212"/>
      <c r="AD66" s="212"/>
      <c r="AE66" s="212"/>
      <c r="AF66" s="212"/>
      <c r="AG66" s="212" t="s">
        <v>156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0" t="s">
        <v>247</v>
      </c>
      <c r="D67" s="252"/>
      <c r="E67" s="252"/>
      <c r="F67" s="252"/>
      <c r="G67" s="25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189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57" t="s">
        <v>248</v>
      </c>
      <c r="D68" s="223"/>
      <c r="E68" s="224">
        <v>67.900000000000006</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158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3.75" outlineLevel="1" x14ac:dyDescent="0.2">
      <c r="A69" s="237">
        <v>22</v>
      </c>
      <c r="B69" s="238" t="s">
        <v>249</v>
      </c>
      <c r="C69" s="256" t="s">
        <v>250</v>
      </c>
      <c r="D69" s="239" t="s">
        <v>151</v>
      </c>
      <c r="E69" s="240">
        <v>6.2</v>
      </c>
      <c r="F69" s="241"/>
      <c r="G69" s="242">
        <f>ROUND(E69*F69,2)</f>
        <v>0</v>
      </c>
      <c r="H69" s="241"/>
      <c r="I69" s="242">
        <f>ROUND(E69*H69,2)</f>
        <v>0</v>
      </c>
      <c r="J69" s="241"/>
      <c r="K69" s="242">
        <f>ROUND(E69*J69,2)</f>
        <v>0</v>
      </c>
      <c r="L69" s="242">
        <v>21</v>
      </c>
      <c r="M69" s="242">
        <f>G69*(1+L69/100)</f>
        <v>0</v>
      </c>
      <c r="N69" s="240">
        <v>1.2529999999999999E-2</v>
      </c>
      <c r="O69" s="240">
        <f>ROUND(E69*N69,2)</f>
        <v>0.08</v>
      </c>
      <c r="P69" s="240">
        <v>0</v>
      </c>
      <c r="Q69" s="240">
        <f>ROUND(E69*P69,2)</f>
        <v>0</v>
      </c>
      <c r="R69" s="242" t="s">
        <v>203</v>
      </c>
      <c r="S69" s="242" t="s">
        <v>153</v>
      </c>
      <c r="T69" s="243" t="s">
        <v>153</v>
      </c>
      <c r="U69" s="222">
        <v>0.95</v>
      </c>
      <c r="V69" s="222">
        <f>ROUND(E69*U69,2)</f>
        <v>5.89</v>
      </c>
      <c r="W69" s="222"/>
      <c r="X69" s="222" t="s">
        <v>154</v>
      </c>
      <c r="Y69" s="222" t="s">
        <v>155</v>
      </c>
      <c r="Z69" s="212"/>
      <c r="AA69" s="212"/>
      <c r="AB69" s="212"/>
      <c r="AC69" s="212"/>
      <c r="AD69" s="212"/>
      <c r="AE69" s="212"/>
      <c r="AF69" s="212"/>
      <c r="AG69" s="212" t="s">
        <v>156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60" t="s">
        <v>247</v>
      </c>
      <c r="D70" s="252"/>
      <c r="E70" s="252"/>
      <c r="F70" s="252"/>
      <c r="G70" s="25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189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7" t="s">
        <v>251</v>
      </c>
      <c r="D71" s="223"/>
      <c r="E71" s="224">
        <v>6.2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158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45">
        <v>23</v>
      </c>
      <c r="B72" s="246" t="s">
        <v>252</v>
      </c>
      <c r="C72" s="259" t="s">
        <v>253</v>
      </c>
      <c r="D72" s="247" t="s">
        <v>151</v>
      </c>
      <c r="E72" s="248">
        <v>1.6</v>
      </c>
      <c r="F72" s="249"/>
      <c r="G72" s="250">
        <f>ROUND(E72*F72,2)</f>
        <v>0</v>
      </c>
      <c r="H72" s="249"/>
      <c r="I72" s="250">
        <f>ROUND(E72*H72,2)</f>
        <v>0</v>
      </c>
      <c r="J72" s="249"/>
      <c r="K72" s="250">
        <f>ROUND(E72*J72,2)</f>
        <v>0</v>
      </c>
      <c r="L72" s="250">
        <v>21</v>
      </c>
      <c r="M72" s="250">
        <f>G72*(1+L72/100)</f>
        <v>0</v>
      </c>
      <c r="N72" s="248">
        <v>0</v>
      </c>
      <c r="O72" s="248">
        <f>ROUND(E72*N72,2)</f>
        <v>0</v>
      </c>
      <c r="P72" s="248">
        <v>0</v>
      </c>
      <c r="Q72" s="248">
        <f>ROUND(E72*P72,2)</f>
        <v>0</v>
      </c>
      <c r="R72" s="250" t="s">
        <v>203</v>
      </c>
      <c r="S72" s="250" t="s">
        <v>153</v>
      </c>
      <c r="T72" s="251" t="s">
        <v>153</v>
      </c>
      <c r="U72" s="222">
        <v>0.57999999999999996</v>
      </c>
      <c r="V72" s="222">
        <f>ROUND(E72*U72,2)</f>
        <v>0.93</v>
      </c>
      <c r="W72" s="222"/>
      <c r="X72" s="222" t="s">
        <v>154</v>
      </c>
      <c r="Y72" s="222" t="s">
        <v>155</v>
      </c>
      <c r="Z72" s="212"/>
      <c r="AA72" s="212"/>
      <c r="AB72" s="212"/>
      <c r="AC72" s="212"/>
      <c r="AD72" s="212"/>
      <c r="AE72" s="212"/>
      <c r="AF72" s="212"/>
      <c r="AG72" s="212" t="s">
        <v>156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7">
        <v>24</v>
      </c>
      <c r="B73" s="238" t="s">
        <v>254</v>
      </c>
      <c r="C73" s="256" t="s">
        <v>255</v>
      </c>
      <c r="D73" s="239" t="s">
        <v>151</v>
      </c>
      <c r="E73" s="240">
        <v>7.8</v>
      </c>
      <c r="F73" s="241"/>
      <c r="G73" s="242">
        <f>ROUND(E73*F73,2)</f>
        <v>0</v>
      </c>
      <c r="H73" s="241"/>
      <c r="I73" s="242">
        <f>ROUND(E73*H73,2)</f>
        <v>0</v>
      </c>
      <c r="J73" s="241"/>
      <c r="K73" s="242">
        <f>ROUND(E73*J73,2)</f>
        <v>0</v>
      </c>
      <c r="L73" s="242">
        <v>21</v>
      </c>
      <c r="M73" s="242">
        <f>G73*(1+L73/100)</f>
        <v>0</v>
      </c>
      <c r="N73" s="240">
        <v>0</v>
      </c>
      <c r="O73" s="240">
        <f>ROUND(E73*N73,2)</f>
        <v>0</v>
      </c>
      <c r="P73" s="240">
        <v>0</v>
      </c>
      <c r="Q73" s="240">
        <f>ROUND(E73*P73,2)</f>
        <v>0</v>
      </c>
      <c r="R73" s="242" t="s">
        <v>203</v>
      </c>
      <c r="S73" s="242" t="s">
        <v>153</v>
      </c>
      <c r="T73" s="243" t="s">
        <v>153</v>
      </c>
      <c r="U73" s="222">
        <v>0.43</v>
      </c>
      <c r="V73" s="222">
        <f>ROUND(E73*U73,2)</f>
        <v>3.35</v>
      </c>
      <c r="W73" s="222"/>
      <c r="X73" s="222" t="s">
        <v>154</v>
      </c>
      <c r="Y73" s="222" t="s">
        <v>155</v>
      </c>
      <c r="Z73" s="212"/>
      <c r="AA73" s="212"/>
      <c r="AB73" s="212"/>
      <c r="AC73" s="212"/>
      <c r="AD73" s="212"/>
      <c r="AE73" s="212"/>
      <c r="AF73" s="212"/>
      <c r="AG73" s="212" t="s">
        <v>156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57" t="s">
        <v>256</v>
      </c>
      <c r="D74" s="223"/>
      <c r="E74" s="224">
        <v>3.2</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158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7" t="s">
        <v>257</v>
      </c>
      <c r="D75" s="223"/>
      <c r="E75" s="224">
        <v>4.5999999999999996</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158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33.75" outlineLevel="1" x14ac:dyDescent="0.2">
      <c r="A76" s="237">
        <v>25</v>
      </c>
      <c r="B76" s="238" t="s">
        <v>258</v>
      </c>
      <c r="C76" s="256" t="s">
        <v>259</v>
      </c>
      <c r="D76" s="239" t="s">
        <v>151</v>
      </c>
      <c r="E76" s="240">
        <v>99.6</v>
      </c>
      <c r="F76" s="241"/>
      <c r="G76" s="242">
        <f>ROUND(E76*F76,2)</f>
        <v>0</v>
      </c>
      <c r="H76" s="241"/>
      <c r="I76" s="242">
        <f>ROUND(E76*H76,2)</f>
        <v>0</v>
      </c>
      <c r="J76" s="241"/>
      <c r="K76" s="242">
        <f>ROUND(E76*J76,2)</f>
        <v>0</v>
      </c>
      <c r="L76" s="242">
        <v>21</v>
      </c>
      <c r="M76" s="242">
        <f>G76*(1+L76/100)</f>
        <v>0</v>
      </c>
      <c r="N76" s="240">
        <v>1.951E-2</v>
      </c>
      <c r="O76" s="240">
        <f>ROUND(E76*N76,2)</f>
        <v>1.94</v>
      </c>
      <c r="P76" s="240">
        <v>0</v>
      </c>
      <c r="Q76" s="240">
        <f>ROUND(E76*P76,2)</f>
        <v>0</v>
      </c>
      <c r="R76" s="242" t="s">
        <v>203</v>
      </c>
      <c r="S76" s="242" t="s">
        <v>153</v>
      </c>
      <c r="T76" s="243" t="s">
        <v>153</v>
      </c>
      <c r="U76" s="222">
        <v>1.65</v>
      </c>
      <c r="V76" s="222">
        <f>ROUND(E76*U76,2)</f>
        <v>164.34</v>
      </c>
      <c r="W76" s="222"/>
      <c r="X76" s="222" t="s">
        <v>154</v>
      </c>
      <c r="Y76" s="222" t="s">
        <v>155</v>
      </c>
      <c r="Z76" s="212"/>
      <c r="AA76" s="212"/>
      <c r="AB76" s="212"/>
      <c r="AC76" s="212"/>
      <c r="AD76" s="212"/>
      <c r="AE76" s="212"/>
      <c r="AF76" s="212"/>
      <c r="AG76" s="212" t="s">
        <v>156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8" t="s">
        <v>247</v>
      </c>
      <c r="D77" s="244"/>
      <c r="E77" s="244"/>
      <c r="F77" s="244"/>
      <c r="G77" s="244"/>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164</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7" t="s">
        <v>260</v>
      </c>
      <c r="D78" s="223"/>
      <c r="E78" s="224">
        <v>64.5</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158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7" t="s">
        <v>261</v>
      </c>
      <c r="D79" s="223"/>
      <c r="E79" s="224">
        <v>35.1</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158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37">
        <v>26</v>
      </c>
      <c r="B80" s="238" t="s">
        <v>262</v>
      </c>
      <c r="C80" s="256" t="s">
        <v>263</v>
      </c>
      <c r="D80" s="239" t="s">
        <v>151</v>
      </c>
      <c r="E80" s="240">
        <v>109.56</v>
      </c>
      <c r="F80" s="241"/>
      <c r="G80" s="242">
        <f>ROUND(E80*F80,2)</f>
        <v>0</v>
      </c>
      <c r="H80" s="241"/>
      <c r="I80" s="242">
        <f>ROUND(E80*H80,2)</f>
        <v>0</v>
      </c>
      <c r="J80" s="241"/>
      <c r="K80" s="242">
        <f>ROUND(E80*J80,2)</f>
        <v>0</v>
      </c>
      <c r="L80" s="242">
        <v>21</v>
      </c>
      <c r="M80" s="242">
        <f>G80*(1+L80/100)</f>
        <v>0</v>
      </c>
      <c r="N80" s="240">
        <v>1.8E-3</v>
      </c>
      <c r="O80" s="240">
        <f>ROUND(E80*N80,2)</f>
        <v>0.2</v>
      </c>
      <c r="P80" s="240">
        <v>0</v>
      </c>
      <c r="Q80" s="240">
        <f>ROUND(E80*P80,2)</f>
        <v>0</v>
      </c>
      <c r="R80" s="242" t="s">
        <v>196</v>
      </c>
      <c r="S80" s="242" t="s">
        <v>153</v>
      </c>
      <c r="T80" s="243" t="s">
        <v>153</v>
      </c>
      <c r="U80" s="222">
        <v>0</v>
      </c>
      <c r="V80" s="222">
        <f>ROUND(E80*U80,2)</f>
        <v>0</v>
      </c>
      <c r="W80" s="222"/>
      <c r="X80" s="222" t="s">
        <v>198</v>
      </c>
      <c r="Y80" s="222" t="s">
        <v>155</v>
      </c>
      <c r="Z80" s="212"/>
      <c r="AA80" s="212"/>
      <c r="AB80" s="212"/>
      <c r="AC80" s="212"/>
      <c r="AD80" s="212"/>
      <c r="AE80" s="212"/>
      <c r="AF80" s="212"/>
      <c r="AG80" s="212" t="s">
        <v>199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57" t="s">
        <v>264</v>
      </c>
      <c r="D81" s="223"/>
      <c r="E81" s="224">
        <v>109.56</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158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x14ac:dyDescent="0.2">
      <c r="A82" s="230" t="s">
        <v>147</v>
      </c>
      <c r="B82" s="231" t="s">
        <v>69</v>
      </c>
      <c r="C82" s="255" t="s">
        <v>70</v>
      </c>
      <c r="D82" s="232"/>
      <c r="E82" s="233"/>
      <c r="F82" s="234"/>
      <c r="G82" s="234">
        <f>SUMIF(AG83:AG84,"&lt;&gt;NOR",G83:G84)</f>
        <v>0</v>
      </c>
      <c r="H82" s="234"/>
      <c r="I82" s="234">
        <f>SUM(I83:I84)</f>
        <v>0</v>
      </c>
      <c r="J82" s="234"/>
      <c r="K82" s="234">
        <f>SUM(K83:K84)</f>
        <v>0</v>
      </c>
      <c r="L82" s="234"/>
      <c r="M82" s="234">
        <f>SUM(M83:M84)</f>
        <v>0</v>
      </c>
      <c r="N82" s="233"/>
      <c r="O82" s="233">
        <f>SUM(O83:O84)</f>
        <v>15.28</v>
      </c>
      <c r="P82" s="233"/>
      <c r="Q82" s="233">
        <f>SUM(Q83:Q84)</f>
        <v>0</v>
      </c>
      <c r="R82" s="234"/>
      <c r="S82" s="234"/>
      <c r="T82" s="235"/>
      <c r="U82" s="229"/>
      <c r="V82" s="229">
        <f>SUM(V83:V84)</f>
        <v>0</v>
      </c>
      <c r="W82" s="229"/>
      <c r="X82" s="229"/>
      <c r="Y82" s="229"/>
      <c r="AG82" t="s">
        <v>148</v>
      </c>
    </row>
    <row r="83" spans="1:60" ht="22.5" outlineLevel="1" x14ac:dyDescent="0.2">
      <c r="A83" s="237">
        <v>27</v>
      </c>
      <c r="B83" s="238" t="s">
        <v>265</v>
      </c>
      <c r="C83" s="256" t="s">
        <v>266</v>
      </c>
      <c r="D83" s="239" t="s">
        <v>151</v>
      </c>
      <c r="E83" s="240">
        <v>24</v>
      </c>
      <c r="F83" s="241"/>
      <c r="G83" s="242">
        <f>ROUND(E83*F83,2)</f>
        <v>0</v>
      </c>
      <c r="H83" s="241"/>
      <c r="I83" s="242">
        <f>ROUND(E83*H83,2)</f>
        <v>0</v>
      </c>
      <c r="J83" s="241"/>
      <c r="K83" s="242">
        <f>ROUND(E83*J83,2)</f>
        <v>0</v>
      </c>
      <c r="L83" s="242">
        <v>21</v>
      </c>
      <c r="M83" s="242">
        <f>G83*(1+L83/100)</f>
        <v>0</v>
      </c>
      <c r="N83" s="240">
        <v>0.63654999999999995</v>
      </c>
      <c r="O83" s="240">
        <f>ROUND(E83*N83,2)</f>
        <v>15.28</v>
      </c>
      <c r="P83" s="240">
        <v>0</v>
      </c>
      <c r="Q83" s="240">
        <f>ROUND(E83*P83,2)</f>
        <v>0</v>
      </c>
      <c r="R83" s="242" t="s">
        <v>185</v>
      </c>
      <c r="S83" s="242" t="s">
        <v>153</v>
      </c>
      <c r="T83" s="243" t="s">
        <v>153</v>
      </c>
      <c r="U83" s="222">
        <v>0</v>
      </c>
      <c r="V83" s="222">
        <f>ROUND(E83*U83,2)</f>
        <v>0</v>
      </c>
      <c r="W83" s="222"/>
      <c r="X83" s="222" t="s">
        <v>186</v>
      </c>
      <c r="Y83" s="222" t="s">
        <v>155</v>
      </c>
      <c r="Z83" s="212"/>
      <c r="AA83" s="212"/>
      <c r="AB83" s="212"/>
      <c r="AC83" s="212"/>
      <c r="AD83" s="212"/>
      <c r="AE83" s="212"/>
      <c r="AF83" s="212"/>
      <c r="AG83" s="212" t="s">
        <v>187</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67.5" outlineLevel="2" x14ac:dyDescent="0.2">
      <c r="A84" s="219"/>
      <c r="B84" s="220"/>
      <c r="C84" s="258" t="s">
        <v>267</v>
      </c>
      <c r="D84" s="244"/>
      <c r="E84" s="244"/>
      <c r="F84" s="244"/>
      <c r="G84" s="244"/>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164</v>
      </c>
      <c r="AH84" s="212"/>
      <c r="AI84" s="212"/>
      <c r="AJ84" s="212"/>
      <c r="AK84" s="212"/>
      <c r="AL84" s="212"/>
      <c r="AM84" s="212"/>
      <c r="AN84" s="212"/>
      <c r="AO84" s="212"/>
      <c r="AP84" s="212"/>
      <c r="AQ84" s="212"/>
      <c r="AR84" s="212"/>
      <c r="AS84" s="212"/>
      <c r="AT84" s="212"/>
      <c r="AU84" s="212"/>
      <c r="AV84" s="212"/>
      <c r="AW84" s="212"/>
      <c r="AX84" s="212"/>
      <c r="AY84" s="212"/>
      <c r="AZ84" s="212"/>
      <c r="BA84" s="253" t="str">
        <f>C84</f>
        <v>odkopávka s přemístěním výkopku v příčných profilech, s naložením na dopravní prostředek a odvozem do 1 km, s uložením výkopku na skládku a úpravou pláně. Podklad ze štěrkopísku s rozprostřením, vlhčením a zhutněním tl. 10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 Skladba: podklad ze štěrkopísku                  10 cm lože z kameniva                               5 cm dlažba zámková, betonová              6 cm celkem                                            21 cm</v>
      </c>
      <c r="BB84" s="212"/>
      <c r="BC84" s="212"/>
      <c r="BD84" s="212"/>
      <c r="BE84" s="212"/>
      <c r="BF84" s="212"/>
      <c r="BG84" s="212"/>
      <c r="BH84" s="212"/>
    </row>
    <row r="85" spans="1:60" x14ac:dyDescent="0.2">
      <c r="A85" s="230" t="s">
        <v>147</v>
      </c>
      <c r="B85" s="231" t="s">
        <v>71</v>
      </c>
      <c r="C85" s="255" t="s">
        <v>72</v>
      </c>
      <c r="D85" s="232"/>
      <c r="E85" s="233"/>
      <c r="F85" s="234"/>
      <c r="G85" s="234">
        <f>SUMIF(AG86:AG116,"&lt;&gt;NOR",G86:G116)</f>
        <v>0</v>
      </c>
      <c r="H85" s="234"/>
      <c r="I85" s="234">
        <f>SUM(I86:I116)</f>
        <v>0</v>
      </c>
      <c r="J85" s="234"/>
      <c r="K85" s="234">
        <f>SUM(K86:K116)</f>
        <v>0</v>
      </c>
      <c r="L85" s="234"/>
      <c r="M85" s="234">
        <f>SUM(M86:M116)</f>
        <v>0</v>
      </c>
      <c r="N85" s="233"/>
      <c r="O85" s="233">
        <f>SUM(O86:O116)</f>
        <v>8.0500000000000007</v>
      </c>
      <c r="P85" s="233"/>
      <c r="Q85" s="233">
        <f>SUM(Q86:Q116)</f>
        <v>0</v>
      </c>
      <c r="R85" s="234"/>
      <c r="S85" s="234"/>
      <c r="T85" s="235"/>
      <c r="U85" s="229"/>
      <c r="V85" s="229">
        <f>SUM(V86:V116)</f>
        <v>215.76</v>
      </c>
      <c r="W85" s="229"/>
      <c r="X85" s="229"/>
      <c r="Y85" s="229"/>
      <c r="AG85" t="s">
        <v>148</v>
      </c>
    </row>
    <row r="86" spans="1:60" outlineLevel="1" x14ac:dyDescent="0.2">
      <c r="A86" s="237">
        <v>28</v>
      </c>
      <c r="B86" s="238" t="s">
        <v>268</v>
      </c>
      <c r="C86" s="256" t="s">
        <v>269</v>
      </c>
      <c r="D86" s="239" t="s">
        <v>151</v>
      </c>
      <c r="E86" s="240">
        <v>66.996799999999993</v>
      </c>
      <c r="F86" s="241"/>
      <c r="G86" s="242">
        <f>ROUND(E86*F86,2)</f>
        <v>0</v>
      </c>
      <c r="H86" s="241"/>
      <c r="I86" s="242">
        <f>ROUND(E86*H86,2)</f>
        <v>0</v>
      </c>
      <c r="J86" s="241"/>
      <c r="K86" s="242">
        <f>ROUND(E86*J86,2)</f>
        <v>0</v>
      </c>
      <c r="L86" s="242">
        <v>21</v>
      </c>
      <c r="M86" s="242">
        <f>G86*(1+L86/100)</f>
        <v>0</v>
      </c>
      <c r="N86" s="240">
        <v>4.0000000000000003E-5</v>
      </c>
      <c r="O86" s="240">
        <f>ROUND(E86*N86,2)</f>
        <v>0</v>
      </c>
      <c r="P86" s="240">
        <v>0</v>
      </c>
      <c r="Q86" s="240">
        <f>ROUND(E86*P86,2)</f>
        <v>0</v>
      </c>
      <c r="R86" s="242" t="s">
        <v>203</v>
      </c>
      <c r="S86" s="242" t="s">
        <v>153</v>
      </c>
      <c r="T86" s="243" t="s">
        <v>153</v>
      </c>
      <c r="U86" s="222">
        <v>7.8E-2</v>
      </c>
      <c r="V86" s="222">
        <f>ROUND(E86*U86,2)</f>
        <v>5.23</v>
      </c>
      <c r="W86" s="222"/>
      <c r="X86" s="222" t="s">
        <v>154</v>
      </c>
      <c r="Y86" s="222" t="s">
        <v>155</v>
      </c>
      <c r="Z86" s="212"/>
      <c r="AA86" s="212"/>
      <c r="AB86" s="212"/>
      <c r="AC86" s="212"/>
      <c r="AD86" s="212"/>
      <c r="AE86" s="212"/>
      <c r="AF86" s="212"/>
      <c r="AG86" s="212" t="s">
        <v>156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2" x14ac:dyDescent="0.2">
      <c r="A87" s="219"/>
      <c r="B87" s="220"/>
      <c r="C87" s="258" t="s">
        <v>270</v>
      </c>
      <c r="D87" s="244"/>
      <c r="E87" s="244"/>
      <c r="F87" s="244"/>
      <c r="G87" s="244"/>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164</v>
      </c>
      <c r="AH87" s="212"/>
      <c r="AI87" s="212"/>
      <c r="AJ87" s="212"/>
      <c r="AK87" s="212"/>
      <c r="AL87" s="212"/>
      <c r="AM87" s="212"/>
      <c r="AN87" s="212"/>
      <c r="AO87" s="212"/>
      <c r="AP87" s="212"/>
      <c r="AQ87" s="212"/>
      <c r="AR87" s="212"/>
      <c r="AS87" s="212"/>
      <c r="AT87" s="212"/>
      <c r="AU87" s="212"/>
      <c r="AV87" s="212"/>
      <c r="AW87" s="212"/>
      <c r="AX87" s="212"/>
      <c r="AY87" s="212"/>
      <c r="AZ87" s="212"/>
      <c r="BA87" s="253" t="str">
        <f>C87</f>
        <v>které se zřizují před úpravami povrchu, a obalení osazených dveřních zárubní před znečištěním při úpravách povrchu nástřikem plastických maltovin včetně pozdějšího odkrytí,</v>
      </c>
      <c r="BB87" s="212"/>
      <c r="BC87" s="212"/>
      <c r="BD87" s="212"/>
      <c r="BE87" s="212"/>
      <c r="BF87" s="212"/>
      <c r="BG87" s="212"/>
      <c r="BH87" s="212"/>
    </row>
    <row r="88" spans="1:60" outlineLevel="2" x14ac:dyDescent="0.2">
      <c r="A88" s="219"/>
      <c r="B88" s="220"/>
      <c r="C88" s="257" t="s">
        <v>271</v>
      </c>
      <c r="D88" s="223"/>
      <c r="E88" s="224"/>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158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7" t="s">
        <v>272</v>
      </c>
      <c r="D89" s="223"/>
      <c r="E89" s="224">
        <v>3.8252000000000002</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158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7" t="s">
        <v>273</v>
      </c>
      <c r="D90" s="223"/>
      <c r="E90" s="224">
        <v>0.94079999999999997</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158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7" t="s">
        <v>274</v>
      </c>
      <c r="D91" s="223"/>
      <c r="E91" s="224">
        <v>0.9234</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158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62" t="s">
        <v>275</v>
      </c>
      <c r="D92" s="225"/>
      <c r="E92" s="226">
        <v>5.6894</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158</v>
      </c>
      <c r="AH92" s="212">
        <v>1</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7" t="s">
        <v>276</v>
      </c>
      <c r="D93" s="223"/>
      <c r="E93" s="224"/>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158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7" t="s">
        <v>277</v>
      </c>
      <c r="D94" s="223"/>
      <c r="E94" s="224">
        <v>4.41</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158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62" t="s">
        <v>275</v>
      </c>
      <c r="D95" s="225"/>
      <c r="E95" s="226">
        <v>4.41</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158</v>
      </c>
      <c r="AH95" s="212">
        <v>1</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7" t="s">
        <v>278</v>
      </c>
      <c r="D96" s="223"/>
      <c r="E96" s="224"/>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158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7" t="s">
        <v>279</v>
      </c>
      <c r="D97" s="223"/>
      <c r="E97" s="224">
        <v>10.9634</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158</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62" t="s">
        <v>275</v>
      </c>
      <c r="D98" s="225"/>
      <c r="E98" s="226">
        <v>10.9634</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158</v>
      </c>
      <c r="AH98" s="212">
        <v>1</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7" t="s">
        <v>280</v>
      </c>
      <c r="D99" s="223"/>
      <c r="E99" s="224"/>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158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7" t="s">
        <v>281</v>
      </c>
      <c r="D100" s="223"/>
      <c r="E100" s="224">
        <v>2.266</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158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7" t="s">
        <v>282</v>
      </c>
      <c r="D101" s="223"/>
      <c r="E101" s="224">
        <v>4.2</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158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62" t="s">
        <v>275</v>
      </c>
      <c r="D102" s="225"/>
      <c r="E102" s="226">
        <v>6.4660000000000002</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158</v>
      </c>
      <c r="AH102" s="212">
        <v>1</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7" t="s">
        <v>283</v>
      </c>
      <c r="D103" s="223"/>
      <c r="E103" s="224"/>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158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7" t="s">
        <v>284</v>
      </c>
      <c r="D104" s="223"/>
      <c r="E104" s="224">
        <v>39.468000000000004</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158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62" t="s">
        <v>275</v>
      </c>
      <c r="D105" s="225"/>
      <c r="E105" s="226">
        <v>39.468000000000004</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158</v>
      </c>
      <c r="AH105" s="212">
        <v>1</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37">
        <v>29</v>
      </c>
      <c r="B106" s="238" t="s">
        <v>285</v>
      </c>
      <c r="C106" s="256" t="s">
        <v>286</v>
      </c>
      <c r="D106" s="239" t="s">
        <v>151</v>
      </c>
      <c r="E106" s="240">
        <v>249.12700000000001</v>
      </c>
      <c r="F106" s="241"/>
      <c r="G106" s="242">
        <f>ROUND(E106*F106,2)</f>
        <v>0</v>
      </c>
      <c r="H106" s="241"/>
      <c r="I106" s="242">
        <f>ROUND(E106*H106,2)</f>
        <v>0</v>
      </c>
      <c r="J106" s="241"/>
      <c r="K106" s="242">
        <f>ROUND(E106*J106,2)</f>
        <v>0</v>
      </c>
      <c r="L106" s="242">
        <v>21</v>
      </c>
      <c r="M106" s="242">
        <f>G106*(1+L106/100)</f>
        <v>0</v>
      </c>
      <c r="N106" s="240">
        <v>3.2030000000000003E-2</v>
      </c>
      <c r="O106" s="240">
        <f>ROUND(E106*N106,2)</f>
        <v>7.98</v>
      </c>
      <c r="P106" s="240">
        <v>0</v>
      </c>
      <c r="Q106" s="240">
        <f>ROUND(E106*P106,2)</f>
        <v>0</v>
      </c>
      <c r="R106" s="242" t="s">
        <v>203</v>
      </c>
      <c r="S106" s="242" t="s">
        <v>153</v>
      </c>
      <c r="T106" s="243" t="s">
        <v>153</v>
      </c>
      <c r="U106" s="222">
        <v>0.81599999999999995</v>
      </c>
      <c r="V106" s="222">
        <f>ROUND(E106*U106,2)</f>
        <v>203.29</v>
      </c>
      <c r="W106" s="222"/>
      <c r="X106" s="222" t="s">
        <v>154</v>
      </c>
      <c r="Y106" s="222" t="s">
        <v>155</v>
      </c>
      <c r="Z106" s="212"/>
      <c r="AA106" s="212"/>
      <c r="AB106" s="212"/>
      <c r="AC106" s="212"/>
      <c r="AD106" s="212"/>
      <c r="AE106" s="212"/>
      <c r="AF106" s="212"/>
      <c r="AG106" s="212" t="s">
        <v>156</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58" t="s">
        <v>287</v>
      </c>
      <c r="D107" s="244"/>
      <c r="E107" s="244"/>
      <c r="F107" s="244"/>
      <c r="G107" s="244"/>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164</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57" t="s">
        <v>288</v>
      </c>
      <c r="D108" s="223"/>
      <c r="E108" s="224">
        <v>87.1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158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7" t="s">
        <v>289</v>
      </c>
      <c r="D109" s="223"/>
      <c r="E109" s="224">
        <v>62.511000000000003</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158</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7" t="s">
        <v>290</v>
      </c>
      <c r="D110" s="223"/>
      <c r="E110" s="224">
        <v>21.574000000000002</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158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7" t="s">
        <v>291</v>
      </c>
      <c r="D111" s="223"/>
      <c r="E111" s="224">
        <v>22.914000000000001</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158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7" t="s">
        <v>292</v>
      </c>
      <c r="D112" s="223"/>
      <c r="E112" s="224">
        <v>15.343</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158</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7" t="s">
        <v>293</v>
      </c>
      <c r="D113" s="223"/>
      <c r="E113" s="224">
        <v>19.899000000000001</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158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7" t="s">
        <v>294</v>
      </c>
      <c r="D114" s="223"/>
      <c r="E114" s="224">
        <v>13.536</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158</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7" t="s">
        <v>295</v>
      </c>
      <c r="D115" s="223"/>
      <c r="E115" s="224">
        <v>6.25</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158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45">
        <v>30</v>
      </c>
      <c r="B116" s="246" t="s">
        <v>296</v>
      </c>
      <c r="C116" s="259" t="s">
        <v>297</v>
      </c>
      <c r="D116" s="247" t="s">
        <v>151</v>
      </c>
      <c r="E116" s="248">
        <v>20</v>
      </c>
      <c r="F116" s="249"/>
      <c r="G116" s="250">
        <f>ROUND(E116*F116,2)</f>
        <v>0</v>
      </c>
      <c r="H116" s="249"/>
      <c r="I116" s="250">
        <f>ROUND(E116*H116,2)</f>
        <v>0</v>
      </c>
      <c r="J116" s="249"/>
      <c r="K116" s="250">
        <f>ROUND(E116*J116,2)</f>
        <v>0</v>
      </c>
      <c r="L116" s="250">
        <v>21</v>
      </c>
      <c r="M116" s="250">
        <f>G116*(1+L116/100)</f>
        <v>0</v>
      </c>
      <c r="N116" s="248">
        <v>3.6700000000000001E-3</v>
      </c>
      <c r="O116" s="248">
        <f>ROUND(E116*N116,2)</f>
        <v>7.0000000000000007E-2</v>
      </c>
      <c r="P116" s="248">
        <v>0</v>
      </c>
      <c r="Q116" s="248">
        <f>ROUND(E116*P116,2)</f>
        <v>0</v>
      </c>
      <c r="R116" s="250" t="s">
        <v>203</v>
      </c>
      <c r="S116" s="250" t="s">
        <v>153</v>
      </c>
      <c r="T116" s="251" t="s">
        <v>153</v>
      </c>
      <c r="U116" s="222">
        <v>0.36199999999999999</v>
      </c>
      <c r="V116" s="222">
        <f>ROUND(E116*U116,2)</f>
        <v>7.24</v>
      </c>
      <c r="W116" s="222"/>
      <c r="X116" s="222" t="s">
        <v>154</v>
      </c>
      <c r="Y116" s="222" t="s">
        <v>155</v>
      </c>
      <c r="Z116" s="212"/>
      <c r="AA116" s="212"/>
      <c r="AB116" s="212"/>
      <c r="AC116" s="212"/>
      <c r="AD116" s="212"/>
      <c r="AE116" s="212"/>
      <c r="AF116" s="212"/>
      <c r="AG116" s="212" t="s">
        <v>156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x14ac:dyDescent="0.2">
      <c r="A117" s="230" t="s">
        <v>147</v>
      </c>
      <c r="B117" s="231" t="s">
        <v>73</v>
      </c>
      <c r="C117" s="255" t="s">
        <v>74</v>
      </c>
      <c r="D117" s="232"/>
      <c r="E117" s="233"/>
      <c r="F117" s="234"/>
      <c r="G117" s="234">
        <f>SUMIF(AG118:AG201,"&lt;&gt;NOR",G118:G201)</f>
        <v>0</v>
      </c>
      <c r="H117" s="234"/>
      <c r="I117" s="234">
        <f>SUM(I118:I201)</f>
        <v>0</v>
      </c>
      <c r="J117" s="234"/>
      <c r="K117" s="234">
        <f>SUM(K118:K201)</f>
        <v>0</v>
      </c>
      <c r="L117" s="234"/>
      <c r="M117" s="234">
        <f>SUM(M118:M201)</f>
        <v>0</v>
      </c>
      <c r="N117" s="233"/>
      <c r="O117" s="233">
        <f>SUM(O118:O201)</f>
        <v>3.8099999999999996</v>
      </c>
      <c r="P117" s="233"/>
      <c r="Q117" s="233">
        <f>SUM(Q118:Q201)</f>
        <v>0</v>
      </c>
      <c r="R117" s="234"/>
      <c r="S117" s="234"/>
      <c r="T117" s="235"/>
      <c r="U117" s="229"/>
      <c r="V117" s="229">
        <f>SUM(V118:V201)</f>
        <v>253.86999999999995</v>
      </c>
      <c r="W117" s="229"/>
      <c r="X117" s="229"/>
      <c r="Y117" s="229"/>
      <c r="AG117" t="s">
        <v>148</v>
      </c>
    </row>
    <row r="118" spans="1:60" outlineLevel="1" x14ac:dyDescent="0.2">
      <c r="A118" s="237">
        <v>31</v>
      </c>
      <c r="B118" s="238" t="s">
        <v>298</v>
      </c>
      <c r="C118" s="256" t="s">
        <v>299</v>
      </c>
      <c r="D118" s="239" t="s">
        <v>151</v>
      </c>
      <c r="E118" s="240">
        <v>27.5288</v>
      </c>
      <c r="F118" s="241"/>
      <c r="G118" s="242">
        <f>ROUND(E118*F118,2)</f>
        <v>0</v>
      </c>
      <c r="H118" s="241"/>
      <c r="I118" s="242">
        <f>ROUND(E118*H118,2)</f>
        <v>0</v>
      </c>
      <c r="J118" s="241"/>
      <c r="K118" s="242">
        <f>ROUND(E118*J118,2)</f>
        <v>0</v>
      </c>
      <c r="L118" s="242">
        <v>21</v>
      </c>
      <c r="M118" s="242">
        <f>G118*(1+L118/100)</f>
        <v>0</v>
      </c>
      <c r="N118" s="240">
        <v>4.0000000000000003E-5</v>
      </c>
      <c r="O118" s="240">
        <f>ROUND(E118*N118,2)</f>
        <v>0</v>
      </c>
      <c r="P118" s="240">
        <v>0</v>
      </c>
      <c r="Q118" s="240">
        <f>ROUND(E118*P118,2)</f>
        <v>0</v>
      </c>
      <c r="R118" s="242" t="s">
        <v>203</v>
      </c>
      <c r="S118" s="242" t="s">
        <v>153</v>
      </c>
      <c r="T118" s="243" t="s">
        <v>153</v>
      </c>
      <c r="U118" s="222">
        <v>7.8E-2</v>
      </c>
      <c r="V118" s="222">
        <f>ROUND(E118*U118,2)</f>
        <v>2.15</v>
      </c>
      <c r="W118" s="222"/>
      <c r="X118" s="222" t="s">
        <v>154</v>
      </c>
      <c r="Y118" s="222" t="s">
        <v>155</v>
      </c>
      <c r="Z118" s="212"/>
      <c r="AA118" s="212"/>
      <c r="AB118" s="212"/>
      <c r="AC118" s="212"/>
      <c r="AD118" s="212"/>
      <c r="AE118" s="212"/>
      <c r="AF118" s="212"/>
      <c r="AG118" s="212" t="s">
        <v>156</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2" x14ac:dyDescent="0.2">
      <c r="A119" s="219"/>
      <c r="B119" s="220"/>
      <c r="C119" s="258" t="s">
        <v>300</v>
      </c>
      <c r="D119" s="244"/>
      <c r="E119" s="244"/>
      <c r="F119" s="244"/>
      <c r="G119" s="244"/>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164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53" t="str">
        <f>C119</f>
        <v>s rámy a zárubněmi, zábradlí, předmětů oplechování apod., které se zřizují ještě před úpravami povrchu, před jejich znečištěním při úpravách povrchu nástřikem plastických (lepivých) maltovin</v>
      </c>
      <c r="BB119" s="212"/>
      <c r="BC119" s="212"/>
      <c r="BD119" s="212"/>
      <c r="BE119" s="212"/>
      <c r="BF119" s="212"/>
      <c r="BG119" s="212"/>
      <c r="BH119" s="212"/>
    </row>
    <row r="120" spans="1:60" outlineLevel="2" x14ac:dyDescent="0.2">
      <c r="A120" s="219"/>
      <c r="B120" s="220"/>
      <c r="C120" s="257" t="s">
        <v>271</v>
      </c>
      <c r="D120" s="223"/>
      <c r="E120" s="224"/>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158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7" t="s">
        <v>272</v>
      </c>
      <c r="D121" s="223"/>
      <c r="E121" s="224">
        <v>3.8252000000000002</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158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7" t="s">
        <v>273</v>
      </c>
      <c r="D122" s="223"/>
      <c r="E122" s="224">
        <v>0.94079999999999997</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158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7" t="s">
        <v>274</v>
      </c>
      <c r="D123" s="223"/>
      <c r="E123" s="224">
        <v>0.9234</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158</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62" t="s">
        <v>275</v>
      </c>
      <c r="D124" s="225"/>
      <c r="E124" s="226">
        <v>5.6894</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158</v>
      </c>
      <c r="AH124" s="212">
        <v>1</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7" t="s">
        <v>276</v>
      </c>
      <c r="D125" s="223"/>
      <c r="E125" s="224"/>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158</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7" t="s">
        <v>277</v>
      </c>
      <c r="D126" s="223"/>
      <c r="E126" s="224">
        <v>4.41</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158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62" t="s">
        <v>275</v>
      </c>
      <c r="D127" s="225"/>
      <c r="E127" s="226">
        <v>4.41</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158</v>
      </c>
      <c r="AH127" s="212">
        <v>1</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7" t="s">
        <v>278</v>
      </c>
      <c r="D128" s="223"/>
      <c r="E128" s="224"/>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158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7" t="s">
        <v>279</v>
      </c>
      <c r="D129" s="223"/>
      <c r="E129" s="224">
        <v>10.9634</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158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62" t="s">
        <v>275</v>
      </c>
      <c r="D130" s="225"/>
      <c r="E130" s="226">
        <v>10.9634</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158</v>
      </c>
      <c r="AH130" s="212">
        <v>1</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57" t="s">
        <v>280</v>
      </c>
      <c r="D131" s="223"/>
      <c r="E131" s="224"/>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158</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7" t="s">
        <v>281</v>
      </c>
      <c r="D132" s="223"/>
      <c r="E132" s="224">
        <v>2.266</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158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7" t="s">
        <v>282</v>
      </c>
      <c r="D133" s="223"/>
      <c r="E133" s="224">
        <v>4.2</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158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62" t="s">
        <v>275</v>
      </c>
      <c r="D134" s="225"/>
      <c r="E134" s="226">
        <v>6.4660000000000002</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158</v>
      </c>
      <c r="AH134" s="212">
        <v>1</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1" x14ac:dyDescent="0.2">
      <c r="A135" s="237">
        <v>32</v>
      </c>
      <c r="B135" s="238" t="s">
        <v>301</v>
      </c>
      <c r="C135" s="256" t="s">
        <v>302</v>
      </c>
      <c r="D135" s="239" t="s">
        <v>151</v>
      </c>
      <c r="E135" s="240">
        <v>4.7640000000000002</v>
      </c>
      <c r="F135" s="241"/>
      <c r="G135" s="242">
        <f>ROUND(E135*F135,2)</f>
        <v>0</v>
      </c>
      <c r="H135" s="241"/>
      <c r="I135" s="242">
        <f>ROUND(E135*H135,2)</f>
        <v>0</v>
      </c>
      <c r="J135" s="241"/>
      <c r="K135" s="242">
        <f>ROUND(E135*J135,2)</f>
        <v>0</v>
      </c>
      <c r="L135" s="242">
        <v>21</v>
      </c>
      <c r="M135" s="242">
        <f>G135*(1+L135/100)</f>
        <v>0</v>
      </c>
      <c r="N135" s="240">
        <v>1.933E-2</v>
      </c>
      <c r="O135" s="240">
        <f>ROUND(E135*N135,2)</f>
        <v>0.09</v>
      </c>
      <c r="P135" s="240">
        <v>0</v>
      </c>
      <c r="Q135" s="240">
        <f>ROUND(E135*P135,2)</f>
        <v>0</v>
      </c>
      <c r="R135" s="242" t="s">
        <v>203</v>
      </c>
      <c r="S135" s="242" t="s">
        <v>153</v>
      </c>
      <c r="T135" s="243" t="s">
        <v>153</v>
      </c>
      <c r="U135" s="222">
        <v>1.2558</v>
      </c>
      <c r="V135" s="222">
        <f>ROUND(E135*U135,2)</f>
        <v>5.98</v>
      </c>
      <c r="W135" s="222"/>
      <c r="X135" s="222" t="s">
        <v>154</v>
      </c>
      <c r="Y135" s="222" t="s">
        <v>155</v>
      </c>
      <c r="Z135" s="212"/>
      <c r="AA135" s="212"/>
      <c r="AB135" s="212"/>
      <c r="AC135" s="212"/>
      <c r="AD135" s="212"/>
      <c r="AE135" s="212"/>
      <c r="AF135" s="212"/>
      <c r="AG135" s="212" t="s">
        <v>156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2" x14ac:dyDescent="0.2">
      <c r="A136" s="219"/>
      <c r="B136" s="220"/>
      <c r="C136" s="258" t="s">
        <v>303</v>
      </c>
      <c r="D136" s="244"/>
      <c r="E136" s="244"/>
      <c r="F136" s="244"/>
      <c r="G136" s="244"/>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164</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53" t="str">
        <f>C136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36" s="212"/>
      <c r="BC136" s="212"/>
      <c r="BD136" s="212"/>
      <c r="BE136" s="212"/>
      <c r="BF136" s="212"/>
      <c r="BG136" s="212"/>
      <c r="BH136" s="212"/>
    </row>
    <row r="137" spans="1:60" outlineLevel="2" x14ac:dyDescent="0.2">
      <c r="A137" s="219"/>
      <c r="B137" s="220"/>
      <c r="C137" s="261" t="s">
        <v>304</v>
      </c>
      <c r="D137" s="254"/>
      <c r="E137" s="254"/>
      <c r="F137" s="254"/>
      <c r="G137" s="254"/>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189</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57" t="s">
        <v>305</v>
      </c>
      <c r="D138" s="223"/>
      <c r="E138" s="224">
        <v>4.7640000000000002</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158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37">
        <v>33</v>
      </c>
      <c r="B139" s="238" t="s">
        <v>306</v>
      </c>
      <c r="C139" s="256" t="s">
        <v>307</v>
      </c>
      <c r="D139" s="239" t="s">
        <v>151</v>
      </c>
      <c r="E139" s="240">
        <v>135.67060000000001</v>
      </c>
      <c r="F139" s="241"/>
      <c r="G139" s="242">
        <f>ROUND(E139*F139,2)</f>
        <v>0</v>
      </c>
      <c r="H139" s="241"/>
      <c r="I139" s="242">
        <f>ROUND(E139*H139,2)</f>
        <v>0</v>
      </c>
      <c r="J139" s="241"/>
      <c r="K139" s="242">
        <f>ROUND(E139*J139,2)</f>
        <v>0</v>
      </c>
      <c r="L139" s="242">
        <v>21</v>
      </c>
      <c r="M139" s="242">
        <f>G139*(1+L139/100)</f>
        <v>0</v>
      </c>
      <c r="N139" s="240">
        <v>1.3860000000000001E-2</v>
      </c>
      <c r="O139" s="240">
        <f>ROUND(E139*N139,2)</f>
        <v>1.88</v>
      </c>
      <c r="P139" s="240">
        <v>0</v>
      </c>
      <c r="Q139" s="240">
        <f>ROUND(E139*P139,2)</f>
        <v>0</v>
      </c>
      <c r="R139" s="242" t="s">
        <v>203</v>
      </c>
      <c r="S139" s="242" t="s">
        <v>153</v>
      </c>
      <c r="T139" s="243" t="s">
        <v>153</v>
      </c>
      <c r="U139" s="222">
        <v>1.2558</v>
      </c>
      <c r="V139" s="222">
        <f>ROUND(E139*U139,2)</f>
        <v>170.38</v>
      </c>
      <c r="W139" s="222"/>
      <c r="X139" s="222" t="s">
        <v>154</v>
      </c>
      <c r="Y139" s="222" t="s">
        <v>155</v>
      </c>
      <c r="Z139" s="212"/>
      <c r="AA139" s="212"/>
      <c r="AB139" s="212"/>
      <c r="AC139" s="212"/>
      <c r="AD139" s="212"/>
      <c r="AE139" s="212"/>
      <c r="AF139" s="212"/>
      <c r="AG139" s="212" t="s">
        <v>156</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33.75" outlineLevel="2" x14ac:dyDescent="0.2">
      <c r="A140" s="219"/>
      <c r="B140" s="220"/>
      <c r="C140" s="258" t="s">
        <v>308</v>
      </c>
      <c r="D140" s="244"/>
      <c r="E140" s="244"/>
      <c r="F140" s="244"/>
      <c r="G140" s="244"/>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164</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53" t="str">
        <f>C140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40" s="212"/>
      <c r="BC140" s="212"/>
      <c r="BD140" s="212"/>
      <c r="BE140" s="212"/>
      <c r="BF140" s="212"/>
      <c r="BG140" s="212"/>
      <c r="BH140" s="212"/>
    </row>
    <row r="141" spans="1:60" outlineLevel="2" x14ac:dyDescent="0.2">
      <c r="A141" s="219"/>
      <c r="B141" s="220"/>
      <c r="C141" s="261" t="s">
        <v>309</v>
      </c>
      <c r="D141" s="254"/>
      <c r="E141" s="254"/>
      <c r="F141" s="254"/>
      <c r="G141" s="254"/>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189</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57" t="s">
        <v>310</v>
      </c>
      <c r="D142" s="223"/>
      <c r="E142" s="224">
        <v>167.04</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158</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7" t="s">
        <v>311</v>
      </c>
      <c r="D143" s="223"/>
      <c r="E143" s="224"/>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158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7" t="s">
        <v>312</v>
      </c>
      <c r="D144" s="223"/>
      <c r="E144" s="224">
        <v>-3.8252000000000002</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158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7" t="s">
        <v>313</v>
      </c>
      <c r="D145" s="223"/>
      <c r="E145" s="224">
        <v>-0.94079999999999997</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158</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57" t="s">
        <v>314</v>
      </c>
      <c r="D146" s="223"/>
      <c r="E146" s="224">
        <v>-4.41</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158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7" t="s">
        <v>315</v>
      </c>
      <c r="D147" s="223"/>
      <c r="E147" s="224">
        <v>-10.9634</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158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7" t="s">
        <v>316</v>
      </c>
      <c r="D148" s="223"/>
      <c r="E148" s="224">
        <v>-2.266</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158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7" t="s">
        <v>317</v>
      </c>
      <c r="D149" s="223"/>
      <c r="E149" s="224">
        <v>-4.2</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158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57" t="s">
        <v>318</v>
      </c>
      <c r="D150" s="223"/>
      <c r="E150" s="224">
        <v>-4.7640000000000002</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158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ht="22.5" outlineLevel="1" x14ac:dyDescent="0.2">
      <c r="A151" s="237">
        <v>34</v>
      </c>
      <c r="B151" s="238" t="s">
        <v>319</v>
      </c>
      <c r="C151" s="256" t="s">
        <v>320</v>
      </c>
      <c r="D151" s="239" t="s">
        <v>151</v>
      </c>
      <c r="E151" s="240">
        <v>7.7343999999999999</v>
      </c>
      <c r="F151" s="241"/>
      <c r="G151" s="242">
        <f>ROUND(E151*F151,2)</f>
        <v>0</v>
      </c>
      <c r="H151" s="241"/>
      <c r="I151" s="242">
        <f>ROUND(E151*H151,2)</f>
        <v>0</v>
      </c>
      <c r="J151" s="241"/>
      <c r="K151" s="242">
        <f>ROUND(E151*J151,2)</f>
        <v>0</v>
      </c>
      <c r="L151" s="242">
        <v>21</v>
      </c>
      <c r="M151" s="242">
        <f>G151*(1+L151/100)</f>
        <v>0</v>
      </c>
      <c r="N151" s="240">
        <v>1.3129999999999999E-2</v>
      </c>
      <c r="O151" s="240">
        <f>ROUND(E151*N151,2)</f>
        <v>0.1</v>
      </c>
      <c r="P151" s="240">
        <v>0</v>
      </c>
      <c r="Q151" s="240">
        <f>ROUND(E151*P151,2)</f>
        <v>0</v>
      </c>
      <c r="R151" s="242" t="s">
        <v>203</v>
      </c>
      <c r="S151" s="242" t="s">
        <v>153</v>
      </c>
      <c r="T151" s="243" t="s">
        <v>153</v>
      </c>
      <c r="U151" s="222">
        <v>2.9020000000000001</v>
      </c>
      <c r="V151" s="222">
        <f>ROUND(E151*U151,2)</f>
        <v>22.45</v>
      </c>
      <c r="W151" s="222"/>
      <c r="X151" s="222" t="s">
        <v>154</v>
      </c>
      <c r="Y151" s="222" t="s">
        <v>155</v>
      </c>
      <c r="Z151" s="212"/>
      <c r="AA151" s="212"/>
      <c r="AB151" s="212"/>
      <c r="AC151" s="212"/>
      <c r="AD151" s="212"/>
      <c r="AE151" s="212"/>
      <c r="AF151" s="212"/>
      <c r="AG151" s="212" t="s">
        <v>156</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33.75" outlineLevel="2" x14ac:dyDescent="0.2">
      <c r="A152" s="219"/>
      <c r="B152" s="220"/>
      <c r="C152" s="258" t="s">
        <v>321</v>
      </c>
      <c r="D152" s="244"/>
      <c r="E152" s="244"/>
      <c r="F152" s="244"/>
      <c r="G152" s="244"/>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164</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53" t="str">
        <f>C152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52" s="212"/>
      <c r="BC152" s="212"/>
      <c r="BD152" s="212"/>
      <c r="BE152" s="212"/>
      <c r="BF152" s="212"/>
      <c r="BG152" s="212"/>
      <c r="BH152" s="212"/>
    </row>
    <row r="153" spans="1:60" outlineLevel="2" x14ac:dyDescent="0.2">
      <c r="A153" s="219"/>
      <c r="B153" s="220"/>
      <c r="C153" s="261" t="s">
        <v>309</v>
      </c>
      <c r="D153" s="254"/>
      <c r="E153" s="254"/>
      <c r="F153" s="254"/>
      <c r="G153" s="254"/>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189</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63" t="s">
        <v>322</v>
      </c>
      <c r="D154" s="227"/>
      <c r="E154" s="228"/>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158</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64" t="s">
        <v>323</v>
      </c>
      <c r="D155" s="227"/>
      <c r="E155" s="228"/>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158</v>
      </c>
      <c r="AH155" s="212">
        <v>2</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64" t="s">
        <v>324</v>
      </c>
      <c r="D156" s="227"/>
      <c r="E156" s="228">
        <v>8.16</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158</v>
      </c>
      <c r="AH156" s="212">
        <v>2</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64" t="s">
        <v>325</v>
      </c>
      <c r="D157" s="227"/>
      <c r="E157" s="228">
        <v>3.08</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158</v>
      </c>
      <c r="AH157" s="212">
        <v>2</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64" t="s">
        <v>326</v>
      </c>
      <c r="D158" s="227"/>
      <c r="E158" s="228">
        <v>4.95</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158</v>
      </c>
      <c r="AH158" s="212">
        <v>2</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64" t="s">
        <v>327</v>
      </c>
      <c r="D159" s="227"/>
      <c r="E159" s="228"/>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158</v>
      </c>
      <c r="AH159" s="212">
        <v>2</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64" t="s">
        <v>328</v>
      </c>
      <c r="D160" s="227"/>
      <c r="E160" s="228"/>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158</v>
      </c>
      <c r="AH160" s="212">
        <v>2</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64" t="s">
        <v>329</v>
      </c>
      <c r="D161" s="227"/>
      <c r="E161" s="228">
        <v>10.96</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158</v>
      </c>
      <c r="AH161" s="212">
        <v>2</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64" t="s">
        <v>327</v>
      </c>
      <c r="D162" s="227"/>
      <c r="E162" s="228"/>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158</v>
      </c>
      <c r="AH162" s="212">
        <v>2</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64" t="s">
        <v>330</v>
      </c>
      <c r="D163" s="227"/>
      <c r="E163" s="228"/>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158</v>
      </c>
      <c r="AH163" s="212">
        <v>2</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64" t="s">
        <v>331</v>
      </c>
      <c r="D164" s="227"/>
      <c r="E164" s="228">
        <v>9.56</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158</v>
      </c>
      <c r="AH164" s="212">
        <v>2</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64" t="s">
        <v>327</v>
      </c>
      <c r="D165" s="227"/>
      <c r="E165" s="228"/>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158</v>
      </c>
      <c r="AH165" s="212">
        <v>2</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64" t="s">
        <v>332</v>
      </c>
      <c r="D166" s="227"/>
      <c r="E166" s="228"/>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158</v>
      </c>
      <c r="AH166" s="212">
        <v>2</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4" t="s">
        <v>333</v>
      </c>
      <c r="D167" s="227"/>
      <c r="E167" s="228">
        <v>5.43</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158</v>
      </c>
      <c r="AH167" s="212">
        <v>2</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64" t="s">
        <v>334</v>
      </c>
      <c r="D168" s="227"/>
      <c r="E168" s="228">
        <v>6.2</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158</v>
      </c>
      <c r="AH168" s="212">
        <v>2</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63" t="s">
        <v>335</v>
      </c>
      <c r="D169" s="227"/>
      <c r="E169" s="228"/>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158</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7" t="s">
        <v>336</v>
      </c>
      <c r="D170" s="223"/>
      <c r="E170" s="224">
        <v>7.7343999999999999</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158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37">
        <v>35</v>
      </c>
      <c r="B171" s="238" t="s">
        <v>337</v>
      </c>
      <c r="C171" s="256" t="s">
        <v>338</v>
      </c>
      <c r="D171" s="239" t="s">
        <v>151</v>
      </c>
      <c r="E171" s="240">
        <v>1.4863999999999999</v>
      </c>
      <c r="F171" s="241"/>
      <c r="G171" s="242">
        <f>ROUND(E171*F171,2)</f>
        <v>0</v>
      </c>
      <c r="H171" s="241"/>
      <c r="I171" s="242">
        <f>ROUND(E171*H171,2)</f>
        <v>0</v>
      </c>
      <c r="J171" s="241"/>
      <c r="K171" s="242">
        <f>ROUND(E171*J171,2)</f>
        <v>0</v>
      </c>
      <c r="L171" s="242">
        <v>21</v>
      </c>
      <c r="M171" s="242">
        <f>G171*(1+L171/100)</f>
        <v>0</v>
      </c>
      <c r="N171" s="240">
        <v>4.7499999999999999E-3</v>
      </c>
      <c r="O171" s="240">
        <f>ROUND(E171*N171,2)</f>
        <v>0.01</v>
      </c>
      <c r="P171" s="240">
        <v>0</v>
      </c>
      <c r="Q171" s="240">
        <f>ROUND(E171*P171,2)</f>
        <v>0</v>
      </c>
      <c r="R171" s="242" t="s">
        <v>203</v>
      </c>
      <c r="S171" s="242" t="s">
        <v>153</v>
      </c>
      <c r="T171" s="243" t="s">
        <v>153</v>
      </c>
      <c r="U171" s="222">
        <v>0.74199999999999999</v>
      </c>
      <c r="V171" s="222">
        <f>ROUND(E171*U171,2)</f>
        <v>1.1000000000000001</v>
      </c>
      <c r="W171" s="222"/>
      <c r="X171" s="222" t="s">
        <v>154</v>
      </c>
      <c r="Y171" s="222" t="s">
        <v>155</v>
      </c>
      <c r="Z171" s="212"/>
      <c r="AA171" s="212"/>
      <c r="AB171" s="212"/>
      <c r="AC171" s="212"/>
      <c r="AD171" s="212"/>
      <c r="AE171" s="212"/>
      <c r="AF171" s="212"/>
      <c r="AG171" s="212" t="s">
        <v>156</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57" t="s">
        <v>271</v>
      </c>
      <c r="D172" s="223"/>
      <c r="E172" s="224"/>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158</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57" t="s">
        <v>339</v>
      </c>
      <c r="D173" s="223"/>
      <c r="E173" s="224">
        <v>0.4672</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158</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57" t="s">
        <v>340</v>
      </c>
      <c r="D174" s="223"/>
      <c r="E174" s="224">
        <v>0.13439999999999999</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158</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7" t="s">
        <v>341</v>
      </c>
      <c r="D175" s="223"/>
      <c r="E175" s="224">
        <v>0.27360000000000001</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158</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62" t="s">
        <v>275</v>
      </c>
      <c r="D176" s="225"/>
      <c r="E176" s="226">
        <v>0.87519999999999998</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158</v>
      </c>
      <c r="AH176" s="212">
        <v>1</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57" t="s">
        <v>278</v>
      </c>
      <c r="D177" s="223"/>
      <c r="E177" s="224"/>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158</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57" t="s">
        <v>342</v>
      </c>
      <c r="D178" s="223"/>
      <c r="E178" s="224">
        <v>0.61119999999999997</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158</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62" t="s">
        <v>275</v>
      </c>
      <c r="D179" s="225"/>
      <c r="E179" s="226">
        <v>0.61119999999999997</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158</v>
      </c>
      <c r="AH179" s="212">
        <v>1</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7">
        <v>36</v>
      </c>
      <c r="B180" s="238" t="s">
        <v>343</v>
      </c>
      <c r="C180" s="256" t="s">
        <v>344</v>
      </c>
      <c r="D180" s="239" t="s">
        <v>217</v>
      </c>
      <c r="E180" s="240">
        <v>41.76</v>
      </c>
      <c r="F180" s="241"/>
      <c r="G180" s="242">
        <f>ROUND(E180*F180,2)</f>
        <v>0</v>
      </c>
      <c r="H180" s="241"/>
      <c r="I180" s="242">
        <f>ROUND(E180*H180,2)</f>
        <v>0</v>
      </c>
      <c r="J180" s="241"/>
      <c r="K180" s="242">
        <f>ROUND(E180*J180,2)</f>
        <v>0</v>
      </c>
      <c r="L180" s="242">
        <v>21</v>
      </c>
      <c r="M180" s="242">
        <f>G180*(1+L180/100)</f>
        <v>0</v>
      </c>
      <c r="N180" s="240">
        <v>3.4000000000000002E-4</v>
      </c>
      <c r="O180" s="240">
        <f>ROUND(E180*N180,2)</f>
        <v>0.01</v>
      </c>
      <c r="P180" s="240">
        <v>0</v>
      </c>
      <c r="Q180" s="240">
        <f>ROUND(E180*P180,2)</f>
        <v>0</v>
      </c>
      <c r="R180" s="242" t="s">
        <v>203</v>
      </c>
      <c r="S180" s="242" t="s">
        <v>153</v>
      </c>
      <c r="T180" s="243" t="s">
        <v>153</v>
      </c>
      <c r="U180" s="222">
        <v>0.32</v>
      </c>
      <c r="V180" s="222">
        <f>ROUND(E180*U180,2)</f>
        <v>13.36</v>
      </c>
      <c r="W180" s="222"/>
      <c r="X180" s="222" t="s">
        <v>154</v>
      </c>
      <c r="Y180" s="222" t="s">
        <v>155</v>
      </c>
      <c r="Z180" s="212"/>
      <c r="AA180" s="212"/>
      <c r="AB180" s="212"/>
      <c r="AC180" s="212"/>
      <c r="AD180" s="212"/>
      <c r="AE180" s="212"/>
      <c r="AF180" s="212"/>
      <c r="AG180" s="212" t="s">
        <v>156</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57" t="s">
        <v>345</v>
      </c>
      <c r="D181" s="223"/>
      <c r="E181" s="224">
        <v>41.76</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158</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ht="33.75" outlineLevel="1" x14ac:dyDescent="0.2">
      <c r="A182" s="237">
        <v>37</v>
      </c>
      <c r="B182" s="238" t="s">
        <v>346</v>
      </c>
      <c r="C182" s="256" t="s">
        <v>347</v>
      </c>
      <c r="D182" s="239" t="s">
        <v>151</v>
      </c>
      <c r="E182" s="240">
        <v>140.43459999999999</v>
      </c>
      <c r="F182" s="241"/>
      <c r="G182" s="242">
        <f>ROUND(E182*F182,2)</f>
        <v>0</v>
      </c>
      <c r="H182" s="241"/>
      <c r="I182" s="242">
        <f>ROUND(E182*H182,2)</f>
        <v>0</v>
      </c>
      <c r="J182" s="241"/>
      <c r="K182" s="242">
        <f>ROUND(E182*J182,2)</f>
        <v>0</v>
      </c>
      <c r="L182" s="242">
        <v>21</v>
      </c>
      <c r="M182" s="242">
        <f>G182*(1+L182/100)</f>
        <v>0</v>
      </c>
      <c r="N182" s="240">
        <v>1.226E-2</v>
      </c>
      <c r="O182" s="240">
        <f>ROUND(E182*N182,2)</f>
        <v>1.72</v>
      </c>
      <c r="P182" s="240">
        <v>0</v>
      </c>
      <c r="Q182" s="240">
        <f>ROUND(E182*P182,2)</f>
        <v>0</v>
      </c>
      <c r="R182" s="242" t="s">
        <v>208</v>
      </c>
      <c r="S182" s="242" t="s">
        <v>153</v>
      </c>
      <c r="T182" s="243" t="s">
        <v>153</v>
      </c>
      <c r="U182" s="222">
        <v>0.1638</v>
      </c>
      <c r="V182" s="222">
        <f>ROUND(E182*U182,2)</f>
        <v>23</v>
      </c>
      <c r="W182" s="222"/>
      <c r="X182" s="222" t="s">
        <v>154</v>
      </c>
      <c r="Y182" s="222" t="s">
        <v>155</v>
      </c>
      <c r="Z182" s="212"/>
      <c r="AA182" s="212"/>
      <c r="AB182" s="212"/>
      <c r="AC182" s="212"/>
      <c r="AD182" s="212"/>
      <c r="AE182" s="212"/>
      <c r="AF182" s="212"/>
      <c r="AG182" s="212" t="s">
        <v>156</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58" t="s">
        <v>348</v>
      </c>
      <c r="D183" s="244"/>
      <c r="E183" s="244"/>
      <c r="F183" s="244"/>
      <c r="G183" s="244"/>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164</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
      <c r="A184" s="219"/>
      <c r="B184" s="220"/>
      <c r="C184" s="261" t="s">
        <v>349</v>
      </c>
      <c r="D184" s="254"/>
      <c r="E184" s="254"/>
      <c r="F184" s="254"/>
      <c r="G184" s="254"/>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189</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57" t="s">
        <v>310</v>
      </c>
      <c r="D185" s="223"/>
      <c r="E185" s="224">
        <v>167.04</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158</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57" t="s">
        <v>311</v>
      </c>
      <c r="D186" s="223"/>
      <c r="E186" s="224"/>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158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57" t="s">
        <v>312</v>
      </c>
      <c r="D187" s="223"/>
      <c r="E187" s="224">
        <v>-3.8252000000000002</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158</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7" t="s">
        <v>313</v>
      </c>
      <c r="D188" s="223"/>
      <c r="E188" s="224">
        <v>-0.94079999999999997</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158</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7" t="s">
        <v>314</v>
      </c>
      <c r="D189" s="223"/>
      <c r="E189" s="224">
        <v>-4.41</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158</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57" t="s">
        <v>315</v>
      </c>
      <c r="D190" s="223"/>
      <c r="E190" s="224">
        <v>-10.9634</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158</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57" t="s">
        <v>316</v>
      </c>
      <c r="D191" s="223"/>
      <c r="E191" s="224">
        <v>-2.266</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158</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7" t="s">
        <v>317</v>
      </c>
      <c r="D192" s="223"/>
      <c r="E192" s="224">
        <v>-4.2</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158</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7">
        <v>38</v>
      </c>
      <c r="B193" s="238" t="s">
        <v>350</v>
      </c>
      <c r="C193" s="256" t="s">
        <v>351</v>
      </c>
      <c r="D193" s="239" t="s">
        <v>151</v>
      </c>
      <c r="E193" s="240">
        <v>140.43459999999999</v>
      </c>
      <c r="F193" s="241"/>
      <c r="G193" s="242">
        <f>ROUND(E193*F193,2)</f>
        <v>0</v>
      </c>
      <c r="H193" s="241"/>
      <c r="I193" s="242">
        <f>ROUND(E193*H193,2)</f>
        <v>0</v>
      </c>
      <c r="J193" s="241"/>
      <c r="K193" s="242">
        <f>ROUND(E193*J193,2)</f>
        <v>0</v>
      </c>
      <c r="L193" s="242">
        <v>21</v>
      </c>
      <c r="M193" s="242">
        <f>G193*(1+L193/100)</f>
        <v>0</v>
      </c>
      <c r="N193" s="240">
        <v>2.0000000000000002E-5</v>
      </c>
      <c r="O193" s="240">
        <f>ROUND(E193*N193,2)</f>
        <v>0</v>
      </c>
      <c r="P193" s="240">
        <v>0</v>
      </c>
      <c r="Q193" s="240">
        <f>ROUND(E193*P193,2)</f>
        <v>0</v>
      </c>
      <c r="R193" s="242" t="s">
        <v>203</v>
      </c>
      <c r="S193" s="242" t="s">
        <v>153</v>
      </c>
      <c r="T193" s="243" t="s">
        <v>153</v>
      </c>
      <c r="U193" s="222">
        <v>0.11</v>
      </c>
      <c r="V193" s="222">
        <f>ROUND(E193*U193,2)</f>
        <v>15.45</v>
      </c>
      <c r="W193" s="222"/>
      <c r="X193" s="222" t="s">
        <v>154</v>
      </c>
      <c r="Y193" s="222" t="s">
        <v>155</v>
      </c>
      <c r="Z193" s="212"/>
      <c r="AA193" s="212"/>
      <c r="AB193" s="212"/>
      <c r="AC193" s="212"/>
      <c r="AD193" s="212"/>
      <c r="AE193" s="212"/>
      <c r="AF193" s="212"/>
      <c r="AG193" s="212" t="s">
        <v>156</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57" t="s">
        <v>310</v>
      </c>
      <c r="D194" s="223"/>
      <c r="E194" s="224">
        <v>167.04</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158</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57" t="s">
        <v>311</v>
      </c>
      <c r="D195" s="223"/>
      <c r="E195" s="224"/>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158</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7" t="s">
        <v>312</v>
      </c>
      <c r="D196" s="223"/>
      <c r="E196" s="224">
        <v>-3.8252000000000002</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158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7" t="s">
        <v>313</v>
      </c>
      <c r="D197" s="223"/>
      <c r="E197" s="224">
        <v>-0.94079999999999997</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158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7" t="s">
        <v>314</v>
      </c>
      <c r="D198" s="223"/>
      <c r="E198" s="224">
        <v>-4.41</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158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7" t="s">
        <v>315</v>
      </c>
      <c r="D199" s="223"/>
      <c r="E199" s="224">
        <v>-10.9634</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158</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7" t="s">
        <v>316</v>
      </c>
      <c r="D200" s="223"/>
      <c r="E200" s="224">
        <v>-2.266</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158</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7" t="s">
        <v>317</v>
      </c>
      <c r="D201" s="223"/>
      <c r="E201" s="224">
        <v>-4.2</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158</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x14ac:dyDescent="0.2">
      <c r="A202" s="230" t="s">
        <v>147</v>
      </c>
      <c r="B202" s="231" t="s">
        <v>75</v>
      </c>
      <c r="C202" s="255" t="s">
        <v>76</v>
      </c>
      <c r="D202" s="232"/>
      <c r="E202" s="233"/>
      <c r="F202" s="234"/>
      <c r="G202" s="234">
        <f>SUMIF(AG203:AG212,"&lt;&gt;NOR",G203:G212)</f>
        <v>0</v>
      </c>
      <c r="H202" s="234"/>
      <c r="I202" s="234">
        <f>SUM(I203:I212)</f>
        <v>0</v>
      </c>
      <c r="J202" s="234"/>
      <c r="K202" s="234">
        <f>SUM(K203:K212)</f>
        <v>0</v>
      </c>
      <c r="L202" s="234"/>
      <c r="M202" s="234">
        <f>SUM(M203:M212)</f>
        <v>0</v>
      </c>
      <c r="N202" s="233"/>
      <c r="O202" s="233">
        <f>SUM(O203:O212)</f>
        <v>6.1</v>
      </c>
      <c r="P202" s="233"/>
      <c r="Q202" s="233">
        <f>SUM(Q203:Q212)</f>
        <v>0</v>
      </c>
      <c r="R202" s="234"/>
      <c r="S202" s="234"/>
      <c r="T202" s="235"/>
      <c r="U202" s="229"/>
      <c r="V202" s="229">
        <f>SUM(V203:V212)</f>
        <v>58.97</v>
      </c>
      <c r="W202" s="229"/>
      <c r="X202" s="229"/>
      <c r="Y202" s="229"/>
      <c r="AG202" t="s">
        <v>148</v>
      </c>
    </row>
    <row r="203" spans="1:60" ht="22.5" outlineLevel="1" x14ac:dyDescent="0.2">
      <c r="A203" s="237">
        <v>39</v>
      </c>
      <c r="B203" s="238" t="s">
        <v>352</v>
      </c>
      <c r="C203" s="256" t="s">
        <v>353</v>
      </c>
      <c r="D203" s="239" t="s">
        <v>161</v>
      </c>
      <c r="E203" s="240">
        <v>0.48549999999999999</v>
      </c>
      <c r="F203" s="241"/>
      <c r="G203" s="242">
        <f>ROUND(E203*F203,2)</f>
        <v>0</v>
      </c>
      <c r="H203" s="241"/>
      <c r="I203" s="242">
        <f>ROUND(E203*H203,2)</f>
        <v>0</v>
      </c>
      <c r="J203" s="241"/>
      <c r="K203" s="242">
        <f>ROUND(E203*J203,2)</f>
        <v>0</v>
      </c>
      <c r="L203" s="242">
        <v>21</v>
      </c>
      <c r="M203" s="242">
        <f>G203*(1+L203/100)</f>
        <v>0</v>
      </c>
      <c r="N203" s="240">
        <v>2.5</v>
      </c>
      <c r="O203" s="240">
        <f>ROUND(E203*N203,2)</f>
        <v>1.21</v>
      </c>
      <c r="P203" s="240">
        <v>0</v>
      </c>
      <c r="Q203" s="240">
        <f>ROUND(E203*P203,2)</f>
        <v>0</v>
      </c>
      <c r="R203" s="242" t="s">
        <v>208</v>
      </c>
      <c r="S203" s="242" t="s">
        <v>153</v>
      </c>
      <c r="T203" s="243" t="s">
        <v>153</v>
      </c>
      <c r="U203" s="222">
        <v>3.4</v>
      </c>
      <c r="V203" s="222">
        <f>ROUND(E203*U203,2)</f>
        <v>1.65</v>
      </c>
      <c r="W203" s="222"/>
      <c r="X203" s="222" t="s">
        <v>154</v>
      </c>
      <c r="Y203" s="222" t="s">
        <v>155</v>
      </c>
      <c r="Z203" s="212"/>
      <c r="AA203" s="212"/>
      <c r="AB203" s="212"/>
      <c r="AC203" s="212"/>
      <c r="AD203" s="212"/>
      <c r="AE203" s="212"/>
      <c r="AF203" s="212"/>
      <c r="AG203" s="212" t="s">
        <v>156</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58" t="s">
        <v>354</v>
      </c>
      <c r="D204" s="244"/>
      <c r="E204" s="244"/>
      <c r="F204" s="244"/>
      <c r="G204" s="244"/>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164</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57" t="s">
        <v>355</v>
      </c>
      <c r="D205" s="223"/>
      <c r="E205" s="224">
        <v>0.48549999999999999</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158</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22.5" outlineLevel="1" x14ac:dyDescent="0.2">
      <c r="A206" s="237">
        <v>40</v>
      </c>
      <c r="B206" s="238" t="s">
        <v>356</v>
      </c>
      <c r="C206" s="256" t="s">
        <v>357</v>
      </c>
      <c r="D206" s="239" t="s">
        <v>151</v>
      </c>
      <c r="E206" s="240">
        <v>141.6</v>
      </c>
      <c r="F206" s="241"/>
      <c r="G206" s="242">
        <f>ROUND(E206*F206,2)</f>
        <v>0</v>
      </c>
      <c r="H206" s="241"/>
      <c r="I206" s="242">
        <f>ROUND(E206*H206,2)</f>
        <v>0</v>
      </c>
      <c r="J206" s="241"/>
      <c r="K206" s="242">
        <f>ROUND(E206*J206,2)</f>
        <v>0</v>
      </c>
      <c r="L206" s="242">
        <v>21</v>
      </c>
      <c r="M206" s="242">
        <f>G206*(1+L206/100)</f>
        <v>0</v>
      </c>
      <c r="N206" s="240">
        <v>3.415E-2</v>
      </c>
      <c r="O206" s="240">
        <f>ROUND(E206*N206,2)</f>
        <v>4.84</v>
      </c>
      <c r="P206" s="240">
        <v>0</v>
      </c>
      <c r="Q206" s="240">
        <f>ROUND(E206*P206,2)</f>
        <v>0</v>
      </c>
      <c r="R206" s="242" t="s">
        <v>203</v>
      </c>
      <c r="S206" s="242" t="s">
        <v>153</v>
      </c>
      <c r="T206" s="243" t="s">
        <v>153</v>
      </c>
      <c r="U206" s="222">
        <v>0.40300000000000002</v>
      </c>
      <c r="V206" s="222">
        <f>ROUND(E206*U206,2)</f>
        <v>57.06</v>
      </c>
      <c r="W206" s="222"/>
      <c r="X206" s="222" t="s">
        <v>154</v>
      </c>
      <c r="Y206" s="222" t="s">
        <v>155</v>
      </c>
      <c r="Z206" s="212"/>
      <c r="AA206" s="212"/>
      <c r="AB206" s="212"/>
      <c r="AC206" s="212"/>
      <c r="AD206" s="212"/>
      <c r="AE206" s="212"/>
      <c r="AF206" s="212"/>
      <c r="AG206" s="212" t="s">
        <v>156</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58" t="s">
        <v>358</v>
      </c>
      <c r="D207" s="244"/>
      <c r="E207" s="244"/>
      <c r="F207" s="244"/>
      <c r="G207" s="244"/>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164</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57" t="s">
        <v>359</v>
      </c>
      <c r="D208" s="223"/>
      <c r="E208" s="224">
        <v>74.099999999999994</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158</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57" t="s">
        <v>360</v>
      </c>
      <c r="D209" s="223"/>
      <c r="E209" s="224">
        <v>67.5</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158</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22.5" outlineLevel="1" x14ac:dyDescent="0.2">
      <c r="A210" s="237">
        <v>41</v>
      </c>
      <c r="B210" s="238" t="s">
        <v>361</v>
      </c>
      <c r="C210" s="256" t="s">
        <v>362</v>
      </c>
      <c r="D210" s="239" t="s">
        <v>151</v>
      </c>
      <c r="E210" s="240">
        <v>0.69</v>
      </c>
      <c r="F210" s="241"/>
      <c r="G210" s="242">
        <f>ROUND(E210*F210,2)</f>
        <v>0</v>
      </c>
      <c r="H210" s="241"/>
      <c r="I210" s="242">
        <f>ROUND(E210*H210,2)</f>
        <v>0</v>
      </c>
      <c r="J210" s="241"/>
      <c r="K210" s="242">
        <f>ROUND(E210*J210,2)</f>
        <v>0</v>
      </c>
      <c r="L210" s="242">
        <v>21</v>
      </c>
      <c r="M210" s="242">
        <f>G210*(1+L210/100)</f>
        <v>0</v>
      </c>
      <c r="N210" s="240">
        <v>7.4260000000000007E-2</v>
      </c>
      <c r="O210" s="240">
        <f>ROUND(E210*N210,2)</f>
        <v>0.05</v>
      </c>
      <c r="P210" s="240">
        <v>0</v>
      </c>
      <c r="Q210" s="240">
        <f>ROUND(E210*P210,2)</f>
        <v>0</v>
      </c>
      <c r="R210" s="242" t="s">
        <v>203</v>
      </c>
      <c r="S210" s="242" t="s">
        <v>153</v>
      </c>
      <c r="T210" s="243" t="s">
        <v>153</v>
      </c>
      <c r="U210" s="222">
        <v>0.373</v>
      </c>
      <c r="V210" s="222">
        <f>ROUND(E210*U210,2)</f>
        <v>0.26</v>
      </c>
      <c r="W210" s="222"/>
      <c r="X210" s="222" t="s">
        <v>154</v>
      </c>
      <c r="Y210" s="222" t="s">
        <v>155</v>
      </c>
      <c r="Z210" s="212"/>
      <c r="AA210" s="212"/>
      <c r="AB210" s="212"/>
      <c r="AC210" s="212"/>
      <c r="AD210" s="212"/>
      <c r="AE210" s="212"/>
      <c r="AF210" s="212"/>
      <c r="AG210" s="212" t="s">
        <v>156</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2" x14ac:dyDescent="0.2">
      <c r="A211" s="219"/>
      <c r="B211" s="220"/>
      <c r="C211" s="258" t="s">
        <v>363</v>
      </c>
      <c r="D211" s="244"/>
      <c r="E211" s="244"/>
      <c r="F211" s="244"/>
      <c r="G211" s="244"/>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164</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53" t="str">
        <f>C211</f>
        <v>na zdivu jako podklad např. pod izolaci, na parapetech z prefabrikovaných dílců, pod oplechování apod., vodorovný nebo ve spádu do 15°, hlazený dřevěným hladítkem,</v>
      </c>
      <c r="BB211" s="212"/>
      <c r="BC211" s="212"/>
      <c r="BD211" s="212"/>
      <c r="BE211" s="212"/>
      <c r="BF211" s="212"/>
      <c r="BG211" s="212"/>
      <c r="BH211" s="212"/>
    </row>
    <row r="212" spans="1:60" outlineLevel="2" x14ac:dyDescent="0.2">
      <c r="A212" s="219"/>
      <c r="B212" s="220"/>
      <c r="C212" s="257" t="s">
        <v>364</v>
      </c>
      <c r="D212" s="223"/>
      <c r="E212" s="224">
        <v>0.69</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158</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x14ac:dyDescent="0.2">
      <c r="A213" s="230" t="s">
        <v>147</v>
      </c>
      <c r="B213" s="231" t="s">
        <v>77</v>
      </c>
      <c r="C213" s="255" t="s">
        <v>78</v>
      </c>
      <c r="D213" s="232"/>
      <c r="E213" s="233"/>
      <c r="F213" s="234"/>
      <c r="G213" s="234">
        <f>SUMIF(AG214:AG216,"&lt;&gt;NOR",G214:G216)</f>
        <v>0</v>
      </c>
      <c r="H213" s="234"/>
      <c r="I213" s="234">
        <f>SUM(I214:I216)</f>
        <v>0</v>
      </c>
      <c r="J213" s="234"/>
      <c r="K213" s="234">
        <f>SUM(K214:K216)</f>
        <v>0</v>
      </c>
      <c r="L213" s="234"/>
      <c r="M213" s="234">
        <f>SUM(M214:M216)</f>
        <v>0</v>
      </c>
      <c r="N213" s="233"/>
      <c r="O213" s="233">
        <f>SUM(O214:O216)</f>
        <v>0.01</v>
      </c>
      <c r="P213" s="233"/>
      <c r="Q213" s="233">
        <f>SUM(Q214:Q216)</f>
        <v>0</v>
      </c>
      <c r="R213" s="234"/>
      <c r="S213" s="234"/>
      <c r="T213" s="235"/>
      <c r="U213" s="229"/>
      <c r="V213" s="229">
        <f>SUM(V214:V216)</f>
        <v>0.98</v>
      </c>
      <c r="W213" s="229"/>
      <c r="X213" s="229"/>
      <c r="Y213" s="229"/>
      <c r="AG213" t="s">
        <v>148</v>
      </c>
    </row>
    <row r="214" spans="1:60" ht="22.5" outlineLevel="1" x14ac:dyDescent="0.2">
      <c r="A214" s="237">
        <v>42</v>
      </c>
      <c r="B214" s="238" t="s">
        <v>365</v>
      </c>
      <c r="C214" s="256" t="s">
        <v>366</v>
      </c>
      <c r="D214" s="239" t="s">
        <v>217</v>
      </c>
      <c r="E214" s="240">
        <v>2.2999999999999998</v>
      </c>
      <c r="F214" s="241"/>
      <c r="G214" s="242">
        <f>ROUND(E214*F214,2)</f>
        <v>0</v>
      </c>
      <c r="H214" s="241"/>
      <c r="I214" s="242">
        <f>ROUND(E214*H214,2)</f>
        <v>0</v>
      </c>
      <c r="J214" s="241"/>
      <c r="K214" s="242">
        <f>ROUND(E214*J214,2)</f>
        <v>0</v>
      </c>
      <c r="L214" s="242">
        <v>21</v>
      </c>
      <c r="M214" s="242">
        <f>G214*(1+L214/100)</f>
        <v>0</v>
      </c>
      <c r="N214" s="240">
        <v>6.1599999999999997E-3</v>
      </c>
      <c r="O214" s="240">
        <f>ROUND(E214*N214,2)</f>
        <v>0.01</v>
      </c>
      <c r="P214" s="240">
        <v>0</v>
      </c>
      <c r="Q214" s="240">
        <f>ROUND(E214*P214,2)</f>
        <v>0</v>
      </c>
      <c r="R214" s="242" t="s">
        <v>203</v>
      </c>
      <c r="S214" s="242" t="s">
        <v>153</v>
      </c>
      <c r="T214" s="243" t="s">
        <v>153</v>
      </c>
      <c r="U214" s="222">
        <v>0.42499999999999999</v>
      </c>
      <c r="V214" s="222">
        <f>ROUND(E214*U214,2)</f>
        <v>0.98</v>
      </c>
      <c r="W214" s="222"/>
      <c r="X214" s="222" t="s">
        <v>154</v>
      </c>
      <c r="Y214" s="222" t="s">
        <v>155</v>
      </c>
      <c r="Z214" s="212"/>
      <c r="AA214" s="212"/>
      <c r="AB214" s="212"/>
      <c r="AC214" s="212"/>
      <c r="AD214" s="212"/>
      <c r="AE214" s="212"/>
      <c r="AF214" s="212"/>
      <c r="AG214" s="212" t="s">
        <v>156</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ht="22.5" outlineLevel="2" x14ac:dyDescent="0.2">
      <c r="A215" s="219"/>
      <c r="B215" s="220"/>
      <c r="C215" s="258" t="s">
        <v>367</v>
      </c>
      <c r="D215" s="244"/>
      <c r="E215" s="244"/>
      <c r="F215" s="244"/>
      <c r="G215" s="244"/>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164</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53" t="str">
        <f>C215</f>
        <v>a poloplastických hmot na montážní pěnu, zapravení omítky pod parapetem, těsnění spáry mezi parapetem a rámem okna, dodávka silikonu.</v>
      </c>
      <c r="BB215" s="212"/>
      <c r="BC215" s="212"/>
      <c r="BD215" s="212"/>
      <c r="BE215" s="212"/>
      <c r="BF215" s="212"/>
      <c r="BG215" s="212"/>
      <c r="BH215" s="212"/>
    </row>
    <row r="216" spans="1:60" outlineLevel="2" x14ac:dyDescent="0.2">
      <c r="A216" s="219"/>
      <c r="B216" s="220"/>
      <c r="C216" s="257" t="s">
        <v>368</v>
      </c>
      <c r="D216" s="223"/>
      <c r="E216" s="224">
        <v>2.2999999999999998</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158</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x14ac:dyDescent="0.2">
      <c r="A217" s="230" t="s">
        <v>147</v>
      </c>
      <c r="B217" s="231" t="s">
        <v>79</v>
      </c>
      <c r="C217" s="255" t="s">
        <v>80</v>
      </c>
      <c r="D217" s="232"/>
      <c r="E217" s="233"/>
      <c r="F217" s="234"/>
      <c r="G217" s="234">
        <f>SUMIF(AG218:AG234,"&lt;&gt;NOR",G218:G234)</f>
        <v>0</v>
      </c>
      <c r="H217" s="234"/>
      <c r="I217" s="234">
        <f>SUM(I218:I234)</f>
        <v>0</v>
      </c>
      <c r="J217" s="234"/>
      <c r="K217" s="234">
        <f>SUM(K218:K234)</f>
        <v>0</v>
      </c>
      <c r="L217" s="234"/>
      <c r="M217" s="234">
        <f>SUM(M218:M234)</f>
        <v>0</v>
      </c>
      <c r="N217" s="233"/>
      <c r="O217" s="233">
        <f>SUM(O218:O234)</f>
        <v>4.53</v>
      </c>
      <c r="P217" s="233"/>
      <c r="Q217" s="233">
        <f>SUM(Q218:Q234)</f>
        <v>0</v>
      </c>
      <c r="R217" s="234"/>
      <c r="S217" s="234"/>
      <c r="T217" s="235"/>
      <c r="U217" s="229"/>
      <c r="V217" s="229">
        <f>SUM(V218:V234)</f>
        <v>89.48</v>
      </c>
      <c r="W217" s="229"/>
      <c r="X217" s="229"/>
      <c r="Y217" s="229"/>
      <c r="AG217" t="s">
        <v>148</v>
      </c>
    </row>
    <row r="218" spans="1:60" ht="22.5" outlineLevel="1" x14ac:dyDescent="0.2">
      <c r="A218" s="237">
        <v>43</v>
      </c>
      <c r="B218" s="238" t="s">
        <v>369</v>
      </c>
      <c r="C218" s="256" t="s">
        <v>370</v>
      </c>
      <c r="D218" s="239" t="s">
        <v>151</v>
      </c>
      <c r="E218" s="240">
        <v>225</v>
      </c>
      <c r="F218" s="241"/>
      <c r="G218" s="242">
        <f>ROUND(E218*F218,2)</f>
        <v>0</v>
      </c>
      <c r="H218" s="241"/>
      <c r="I218" s="242">
        <f>ROUND(E218*H218,2)</f>
        <v>0</v>
      </c>
      <c r="J218" s="241"/>
      <c r="K218" s="242">
        <f>ROUND(E218*J218,2)</f>
        <v>0</v>
      </c>
      <c r="L218" s="242">
        <v>21</v>
      </c>
      <c r="M218" s="242">
        <f>G218*(1+L218/100)</f>
        <v>0</v>
      </c>
      <c r="N218" s="240">
        <v>1.8380000000000001E-2</v>
      </c>
      <c r="O218" s="240">
        <f>ROUND(E218*N218,2)</f>
        <v>4.1399999999999997</v>
      </c>
      <c r="P218" s="240">
        <v>0</v>
      </c>
      <c r="Q218" s="240">
        <f>ROUND(E218*P218,2)</f>
        <v>0</v>
      </c>
      <c r="R218" s="242" t="s">
        <v>371</v>
      </c>
      <c r="S218" s="242" t="s">
        <v>153</v>
      </c>
      <c r="T218" s="243" t="s">
        <v>153</v>
      </c>
      <c r="U218" s="222">
        <v>0.13</v>
      </c>
      <c r="V218" s="222">
        <f>ROUND(E218*U218,2)</f>
        <v>29.25</v>
      </c>
      <c r="W218" s="222"/>
      <c r="X218" s="222" t="s">
        <v>154</v>
      </c>
      <c r="Y218" s="222" t="s">
        <v>155</v>
      </c>
      <c r="Z218" s="212"/>
      <c r="AA218" s="212"/>
      <c r="AB218" s="212"/>
      <c r="AC218" s="212"/>
      <c r="AD218" s="212"/>
      <c r="AE218" s="212"/>
      <c r="AF218" s="212"/>
      <c r="AG218" s="212" t="s">
        <v>156</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58" t="s">
        <v>372</v>
      </c>
      <c r="D219" s="244"/>
      <c r="E219" s="244"/>
      <c r="F219" s="244"/>
      <c r="G219" s="244"/>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164</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61" t="s">
        <v>373</v>
      </c>
      <c r="D220" s="254"/>
      <c r="E220" s="254"/>
      <c r="F220" s="254"/>
      <c r="G220" s="254"/>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189</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57" t="s">
        <v>374</v>
      </c>
      <c r="D221" s="223"/>
      <c r="E221" s="224">
        <v>75</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158</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7" t="s">
        <v>375</v>
      </c>
      <c r="D222" s="223"/>
      <c r="E222" s="224">
        <v>60</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158</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57" t="s">
        <v>376</v>
      </c>
      <c r="D223" s="223"/>
      <c r="E223" s="224">
        <v>90</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158</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ht="22.5" outlineLevel="1" x14ac:dyDescent="0.2">
      <c r="A224" s="237">
        <v>44</v>
      </c>
      <c r="B224" s="238" t="s">
        <v>377</v>
      </c>
      <c r="C224" s="256" t="s">
        <v>378</v>
      </c>
      <c r="D224" s="239" t="s">
        <v>379</v>
      </c>
      <c r="E224" s="240">
        <v>20</v>
      </c>
      <c r="F224" s="241"/>
      <c r="G224" s="242">
        <f>ROUND(E224*F224,2)</f>
        <v>0</v>
      </c>
      <c r="H224" s="241"/>
      <c r="I224" s="242">
        <f>ROUND(E224*H224,2)</f>
        <v>0</v>
      </c>
      <c r="J224" s="241"/>
      <c r="K224" s="242">
        <f>ROUND(E224*J224,2)</f>
        <v>0</v>
      </c>
      <c r="L224" s="242">
        <v>21</v>
      </c>
      <c r="M224" s="242">
        <f>G224*(1+L224/100)</f>
        <v>0</v>
      </c>
      <c r="N224" s="240">
        <v>0</v>
      </c>
      <c r="O224" s="240">
        <f>ROUND(E224*N224,2)</f>
        <v>0</v>
      </c>
      <c r="P224" s="240">
        <v>0</v>
      </c>
      <c r="Q224" s="240">
        <f>ROUND(E224*P224,2)</f>
        <v>0</v>
      </c>
      <c r="R224" s="242" t="s">
        <v>371</v>
      </c>
      <c r="S224" s="242" t="s">
        <v>153</v>
      </c>
      <c r="T224" s="243" t="s">
        <v>153</v>
      </c>
      <c r="U224" s="222">
        <v>0</v>
      </c>
      <c r="V224" s="222">
        <f>ROUND(E224*U224,2)</f>
        <v>0</v>
      </c>
      <c r="W224" s="222"/>
      <c r="X224" s="222" t="s">
        <v>154</v>
      </c>
      <c r="Y224" s="222" t="s">
        <v>155</v>
      </c>
      <c r="Z224" s="212"/>
      <c r="AA224" s="212"/>
      <c r="AB224" s="212"/>
      <c r="AC224" s="212"/>
      <c r="AD224" s="212"/>
      <c r="AE224" s="212"/>
      <c r="AF224" s="212"/>
      <c r="AG224" s="212" t="s">
        <v>156</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58" t="s">
        <v>372</v>
      </c>
      <c r="D225" s="244"/>
      <c r="E225" s="244"/>
      <c r="F225" s="244"/>
      <c r="G225" s="244"/>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164</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ht="22.5" outlineLevel="1" x14ac:dyDescent="0.2">
      <c r="A226" s="237">
        <v>45</v>
      </c>
      <c r="B226" s="238" t="s">
        <v>380</v>
      </c>
      <c r="C226" s="256" t="s">
        <v>381</v>
      </c>
      <c r="D226" s="239" t="s">
        <v>151</v>
      </c>
      <c r="E226" s="240">
        <v>225</v>
      </c>
      <c r="F226" s="241"/>
      <c r="G226" s="242">
        <f>ROUND(E226*F226,2)</f>
        <v>0</v>
      </c>
      <c r="H226" s="241"/>
      <c r="I226" s="242">
        <f>ROUND(E226*H226,2)</f>
        <v>0</v>
      </c>
      <c r="J226" s="241"/>
      <c r="K226" s="242">
        <f>ROUND(E226*J226,2)</f>
        <v>0</v>
      </c>
      <c r="L226" s="242">
        <v>21</v>
      </c>
      <c r="M226" s="242">
        <f>G226*(1+L226/100)</f>
        <v>0</v>
      </c>
      <c r="N226" s="240">
        <v>8.4999999999999995E-4</v>
      </c>
      <c r="O226" s="240">
        <f>ROUND(E226*N226,2)</f>
        <v>0.19</v>
      </c>
      <c r="P226" s="240">
        <v>0</v>
      </c>
      <c r="Q226" s="240">
        <f>ROUND(E226*P226,2)</f>
        <v>0</v>
      </c>
      <c r="R226" s="242" t="s">
        <v>371</v>
      </c>
      <c r="S226" s="242" t="s">
        <v>153</v>
      </c>
      <c r="T226" s="243" t="s">
        <v>153</v>
      </c>
      <c r="U226" s="222">
        <v>6.0000000000000001E-3</v>
      </c>
      <c r="V226" s="222">
        <f>ROUND(E226*U226,2)</f>
        <v>1.35</v>
      </c>
      <c r="W226" s="222"/>
      <c r="X226" s="222" t="s">
        <v>154</v>
      </c>
      <c r="Y226" s="222" t="s">
        <v>155</v>
      </c>
      <c r="Z226" s="212"/>
      <c r="AA226" s="212"/>
      <c r="AB226" s="212"/>
      <c r="AC226" s="212"/>
      <c r="AD226" s="212"/>
      <c r="AE226" s="212"/>
      <c r="AF226" s="212"/>
      <c r="AG226" s="212" t="s">
        <v>156</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58" t="s">
        <v>372</v>
      </c>
      <c r="D227" s="244"/>
      <c r="E227" s="244"/>
      <c r="F227" s="244"/>
      <c r="G227" s="244"/>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164</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45">
        <v>46</v>
      </c>
      <c r="B228" s="246" t="s">
        <v>382</v>
      </c>
      <c r="C228" s="259" t="s">
        <v>383</v>
      </c>
      <c r="D228" s="247" t="s">
        <v>151</v>
      </c>
      <c r="E228" s="248">
        <v>225</v>
      </c>
      <c r="F228" s="249"/>
      <c r="G228" s="250">
        <f>ROUND(E228*F228,2)</f>
        <v>0</v>
      </c>
      <c r="H228" s="249"/>
      <c r="I228" s="250">
        <f>ROUND(E228*H228,2)</f>
        <v>0</v>
      </c>
      <c r="J228" s="249"/>
      <c r="K228" s="250">
        <f>ROUND(E228*J228,2)</f>
        <v>0</v>
      </c>
      <c r="L228" s="250">
        <v>21</v>
      </c>
      <c r="M228" s="250">
        <f>G228*(1+L228/100)</f>
        <v>0</v>
      </c>
      <c r="N228" s="248">
        <v>0</v>
      </c>
      <c r="O228" s="248">
        <f>ROUND(E228*N228,2)</f>
        <v>0</v>
      </c>
      <c r="P228" s="248">
        <v>0</v>
      </c>
      <c r="Q228" s="248">
        <f>ROUND(E228*P228,2)</f>
        <v>0</v>
      </c>
      <c r="R228" s="250" t="s">
        <v>371</v>
      </c>
      <c r="S228" s="250" t="s">
        <v>153</v>
      </c>
      <c r="T228" s="251" t="s">
        <v>153</v>
      </c>
      <c r="U228" s="222">
        <v>0.10199999999999999</v>
      </c>
      <c r="V228" s="222">
        <f>ROUND(E228*U228,2)</f>
        <v>22.95</v>
      </c>
      <c r="W228" s="222"/>
      <c r="X228" s="222" t="s">
        <v>154</v>
      </c>
      <c r="Y228" s="222" t="s">
        <v>155</v>
      </c>
      <c r="Z228" s="212"/>
      <c r="AA228" s="212"/>
      <c r="AB228" s="212"/>
      <c r="AC228" s="212"/>
      <c r="AD228" s="212"/>
      <c r="AE228" s="212"/>
      <c r="AF228" s="212"/>
      <c r="AG228" s="212" t="s">
        <v>156</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37">
        <v>47</v>
      </c>
      <c r="B229" s="238" t="s">
        <v>384</v>
      </c>
      <c r="C229" s="256" t="s">
        <v>385</v>
      </c>
      <c r="D229" s="239" t="s">
        <v>151</v>
      </c>
      <c r="E229" s="240">
        <v>141.6</v>
      </c>
      <c r="F229" s="241"/>
      <c r="G229" s="242">
        <f>ROUND(E229*F229,2)</f>
        <v>0</v>
      </c>
      <c r="H229" s="241"/>
      <c r="I229" s="242">
        <f>ROUND(E229*H229,2)</f>
        <v>0</v>
      </c>
      <c r="J229" s="241"/>
      <c r="K229" s="242">
        <f>ROUND(E229*J229,2)</f>
        <v>0</v>
      </c>
      <c r="L229" s="242">
        <v>21</v>
      </c>
      <c r="M229" s="242">
        <f>G229*(1+L229/100)</f>
        <v>0</v>
      </c>
      <c r="N229" s="240">
        <v>1.2099999999999999E-3</v>
      </c>
      <c r="O229" s="240">
        <f>ROUND(E229*N229,2)</f>
        <v>0.17</v>
      </c>
      <c r="P229" s="240">
        <v>0</v>
      </c>
      <c r="Q229" s="240">
        <f>ROUND(E229*P229,2)</f>
        <v>0</v>
      </c>
      <c r="R229" s="242" t="s">
        <v>371</v>
      </c>
      <c r="S229" s="242" t="s">
        <v>153</v>
      </c>
      <c r="T229" s="243" t="s">
        <v>153</v>
      </c>
      <c r="U229" s="222">
        <v>0.17699999999999999</v>
      </c>
      <c r="V229" s="222">
        <f>ROUND(E229*U229,2)</f>
        <v>25.06</v>
      </c>
      <c r="W229" s="222"/>
      <c r="X229" s="222" t="s">
        <v>154</v>
      </c>
      <c r="Y229" s="222" t="s">
        <v>155</v>
      </c>
      <c r="Z229" s="212"/>
      <c r="AA229" s="212"/>
      <c r="AB229" s="212"/>
      <c r="AC229" s="212"/>
      <c r="AD229" s="212"/>
      <c r="AE229" s="212"/>
      <c r="AF229" s="212"/>
      <c r="AG229" s="212" t="s">
        <v>386</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57" t="s">
        <v>387</v>
      </c>
      <c r="D230" s="223"/>
      <c r="E230" s="224">
        <v>74.099999999999994</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158</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57" t="s">
        <v>388</v>
      </c>
      <c r="D231" s="223"/>
      <c r="E231" s="224">
        <v>67.5</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158</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45">
        <v>48</v>
      </c>
      <c r="B232" s="246" t="s">
        <v>389</v>
      </c>
      <c r="C232" s="259" t="s">
        <v>390</v>
      </c>
      <c r="D232" s="247" t="s">
        <v>151</v>
      </c>
      <c r="E232" s="248">
        <v>225</v>
      </c>
      <c r="F232" s="249"/>
      <c r="G232" s="250">
        <f>ROUND(E232*F232,2)</f>
        <v>0</v>
      </c>
      <c r="H232" s="249"/>
      <c r="I232" s="250">
        <f>ROUND(E232*H232,2)</f>
        <v>0</v>
      </c>
      <c r="J232" s="249"/>
      <c r="K232" s="250">
        <f>ROUND(E232*J232,2)</f>
        <v>0</v>
      </c>
      <c r="L232" s="250">
        <v>21</v>
      </c>
      <c r="M232" s="250">
        <f>G232*(1+L232/100)</f>
        <v>0</v>
      </c>
      <c r="N232" s="248">
        <v>0</v>
      </c>
      <c r="O232" s="248">
        <f>ROUND(E232*N232,2)</f>
        <v>0</v>
      </c>
      <c r="P232" s="248">
        <v>0</v>
      </c>
      <c r="Q232" s="248">
        <f>ROUND(E232*P232,2)</f>
        <v>0</v>
      </c>
      <c r="R232" s="250" t="s">
        <v>371</v>
      </c>
      <c r="S232" s="250" t="s">
        <v>153</v>
      </c>
      <c r="T232" s="251" t="s">
        <v>153</v>
      </c>
      <c r="U232" s="222">
        <v>3.0300000000000001E-2</v>
      </c>
      <c r="V232" s="222">
        <f>ROUND(E232*U232,2)</f>
        <v>6.82</v>
      </c>
      <c r="W232" s="222"/>
      <c r="X232" s="222" t="s">
        <v>154</v>
      </c>
      <c r="Y232" s="222" t="s">
        <v>155</v>
      </c>
      <c r="Z232" s="212"/>
      <c r="AA232" s="212"/>
      <c r="AB232" s="212"/>
      <c r="AC232" s="212"/>
      <c r="AD232" s="212"/>
      <c r="AE232" s="212"/>
      <c r="AF232" s="212"/>
      <c r="AG232" s="212" t="s">
        <v>156</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ht="22.5" outlineLevel="1" x14ac:dyDescent="0.2">
      <c r="A233" s="245">
        <v>49</v>
      </c>
      <c r="B233" s="246" t="s">
        <v>391</v>
      </c>
      <c r="C233" s="259" t="s">
        <v>392</v>
      </c>
      <c r="D233" s="247" t="s">
        <v>151</v>
      </c>
      <c r="E233" s="248">
        <v>225</v>
      </c>
      <c r="F233" s="249"/>
      <c r="G233" s="250">
        <f>ROUND(E233*F233,2)</f>
        <v>0</v>
      </c>
      <c r="H233" s="249"/>
      <c r="I233" s="250">
        <f>ROUND(E233*H233,2)</f>
        <v>0</v>
      </c>
      <c r="J233" s="249"/>
      <c r="K233" s="250">
        <f>ROUND(E233*J233,2)</f>
        <v>0</v>
      </c>
      <c r="L233" s="250">
        <v>21</v>
      </c>
      <c r="M233" s="250">
        <f>G233*(1+L233/100)</f>
        <v>0</v>
      </c>
      <c r="N233" s="248">
        <v>1.4999999999999999E-4</v>
      </c>
      <c r="O233" s="248">
        <f>ROUND(E233*N233,2)</f>
        <v>0.03</v>
      </c>
      <c r="P233" s="248">
        <v>0</v>
      </c>
      <c r="Q233" s="248">
        <f>ROUND(E233*P233,2)</f>
        <v>0</v>
      </c>
      <c r="R233" s="250" t="s">
        <v>371</v>
      </c>
      <c r="S233" s="250" t="s">
        <v>153</v>
      </c>
      <c r="T233" s="251" t="s">
        <v>153</v>
      </c>
      <c r="U233" s="222">
        <v>0</v>
      </c>
      <c r="V233" s="222">
        <f>ROUND(E233*U233,2)</f>
        <v>0</v>
      </c>
      <c r="W233" s="222"/>
      <c r="X233" s="222" t="s">
        <v>154</v>
      </c>
      <c r="Y233" s="222" t="s">
        <v>155</v>
      </c>
      <c r="Z233" s="212"/>
      <c r="AA233" s="212"/>
      <c r="AB233" s="212"/>
      <c r="AC233" s="212"/>
      <c r="AD233" s="212"/>
      <c r="AE233" s="212"/>
      <c r="AF233" s="212"/>
      <c r="AG233" s="212" t="s">
        <v>156</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45">
        <v>50</v>
      </c>
      <c r="B234" s="246" t="s">
        <v>393</v>
      </c>
      <c r="C234" s="259" t="s">
        <v>394</v>
      </c>
      <c r="D234" s="247" t="s">
        <v>151</v>
      </c>
      <c r="E234" s="248">
        <v>225</v>
      </c>
      <c r="F234" s="249"/>
      <c r="G234" s="250">
        <f>ROUND(E234*F234,2)</f>
        <v>0</v>
      </c>
      <c r="H234" s="249"/>
      <c r="I234" s="250">
        <f>ROUND(E234*H234,2)</f>
        <v>0</v>
      </c>
      <c r="J234" s="249"/>
      <c r="K234" s="250">
        <f>ROUND(E234*J234,2)</f>
        <v>0</v>
      </c>
      <c r="L234" s="250">
        <v>21</v>
      </c>
      <c r="M234" s="250">
        <f>G234*(1+L234/100)</f>
        <v>0</v>
      </c>
      <c r="N234" s="248">
        <v>0</v>
      </c>
      <c r="O234" s="248">
        <f>ROUND(E234*N234,2)</f>
        <v>0</v>
      </c>
      <c r="P234" s="248">
        <v>0</v>
      </c>
      <c r="Q234" s="248">
        <f>ROUND(E234*P234,2)</f>
        <v>0</v>
      </c>
      <c r="R234" s="250" t="s">
        <v>371</v>
      </c>
      <c r="S234" s="250" t="s">
        <v>153</v>
      </c>
      <c r="T234" s="251" t="s">
        <v>153</v>
      </c>
      <c r="U234" s="222">
        <v>1.7999999999999999E-2</v>
      </c>
      <c r="V234" s="222">
        <f>ROUND(E234*U234,2)</f>
        <v>4.05</v>
      </c>
      <c r="W234" s="222"/>
      <c r="X234" s="222" t="s">
        <v>154</v>
      </c>
      <c r="Y234" s="222" t="s">
        <v>155</v>
      </c>
      <c r="Z234" s="212"/>
      <c r="AA234" s="212"/>
      <c r="AB234" s="212"/>
      <c r="AC234" s="212"/>
      <c r="AD234" s="212"/>
      <c r="AE234" s="212"/>
      <c r="AF234" s="212"/>
      <c r="AG234" s="212" t="s">
        <v>156</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x14ac:dyDescent="0.2">
      <c r="A235" s="230" t="s">
        <v>147</v>
      </c>
      <c r="B235" s="231" t="s">
        <v>81</v>
      </c>
      <c r="C235" s="255" t="s">
        <v>82</v>
      </c>
      <c r="D235" s="232"/>
      <c r="E235" s="233"/>
      <c r="F235" s="234"/>
      <c r="G235" s="234">
        <f>SUMIF(AG236:AG244,"&lt;&gt;NOR",G236:G244)</f>
        <v>0</v>
      </c>
      <c r="H235" s="234"/>
      <c r="I235" s="234">
        <f>SUM(I236:I244)</f>
        <v>0</v>
      </c>
      <c r="J235" s="234"/>
      <c r="K235" s="234">
        <f>SUM(K236:K244)</f>
        <v>0</v>
      </c>
      <c r="L235" s="234"/>
      <c r="M235" s="234">
        <f>SUM(M236:M244)</f>
        <v>0</v>
      </c>
      <c r="N235" s="233"/>
      <c r="O235" s="233">
        <f>SUM(O236:O244)</f>
        <v>0.39</v>
      </c>
      <c r="P235" s="233"/>
      <c r="Q235" s="233">
        <f>SUM(Q236:Q244)</f>
        <v>0</v>
      </c>
      <c r="R235" s="234"/>
      <c r="S235" s="234"/>
      <c r="T235" s="235"/>
      <c r="U235" s="229"/>
      <c r="V235" s="229">
        <f>SUM(V236:V244)</f>
        <v>80.63</v>
      </c>
      <c r="W235" s="229"/>
      <c r="X235" s="229"/>
      <c r="Y235" s="229"/>
      <c r="AG235" t="s">
        <v>148</v>
      </c>
    </row>
    <row r="236" spans="1:60" outlineLevel="1" x14ac:dyDescent="0.2">
      <c r="A236" s="237">
        <v>51</v>
      </c>
      <c r="B236" s="238" t="s">
        <v>395</v>
      </c>
      <c r="C236" s="256" t="s">
        <v>396</v>
      </c>
      <c r="D236" s="239" t="s">
        <v>397</v>
      </c>
      <c r="E236" s="240">
        <v>15</v>
      </c>
      <c r="F236" s="241"/>
      <c r="G236" s="242">
        <f>ROUND(E236*F236,2)</f>
        <v>0</v>
      </c>
      <c r="H236" s="241"/>
      <c r="I236" s="242">
        <f>ROUND(E236*H236,2)</f>
        <v>0</v>
      </c>
      <c r="J236" s="241"/>
      <c r="K236" s="242">
        <f>ROUND(E236*J236,2)</f>
        <v>0</v>
      </c>
      <c r="L236" s="242">
        <v>21</v>
      </c>
      <c r="M236" s="242">
        <f>G236*(1+L236/100)</f>
        <v>0</v>
      </c>
      <c r="N236" s="240">
        <v>0</v>
      </c>
      <c r="O236" s="240">
        <f>ROUND(E236*N236,2)</f>
        <v>0</v>
      </c>
      <c r="P236" s="240">
        <v>0</v>
      </c>
      <c r="Q236" s="240">
        <f>ROUND(E236*P236,2)</f>
        <v>0</v>
      </c>
      <c r="R236" s="242" t="s">
        <v>203</v>
      </c>
      <c r="S236" s="242" t="s">
        <v>153</v>
      </c>
      <c r="T236" s="243" t="s">
        <v>153</v>
      </c>
      <c r="U236" s="222">
        <v>1</v>
      </c>
      <c r="V236" s="222">
        <f>ROUND(E236*U236,2)</f>
        <v>15</v>
      </c>
      <c r="W236" s="222"/>
      <c r="X236" s="222" t="s">
        <v>154</v>
      </c>
      <c r="Y236" s="222" t="s">
        <v>155</v>
      </c>
      <c r="Z236" s="212"/>
      <c r="AA236" s="212"/>
      <c r="AB236" s="212"/>
      <c r="AC236" s="212"/>
      <c r="AD236" s="212"/>
      <c r="AE236" s="212"/>
      <c r="AF236" s="212"/>
      <c r="AG236" s="212" t="s">
        <v>156</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57" t="s">
        <v>398</v>
      </c>
      <c r="D237" s="223"/>
      <c r="E237" s="224">
        <v>15</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158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ht="56.25" outlineLevel="1" x14ac:dyDescent="0.2">
      <c r="A238" s="237">
        <v>52</v>
      </c>
      <c r="B238" s="238" t="s">
        <v>399</v>
      </c>
      <c r="C238" s="256" t="s">
        <v>400</v>
      </c>
      <c r="D238" s="239" t="s">
        <v>151</v>
      </c>
      <c r="E238" s="240">
        <v>141.6</v>
      </c>
      <c r="F238" s="241"/>
      <c r="G238" s="242">
        <f>ROUND(E238*F238,2)</f>
        <v>0</v>
      </c>
      <c r="H238" s="241"/>
      <c r="I238" s="242">
        <f>ROUND(E238*H238,2)</f>
        <v>0</v>
      </c>
      <c r="J238" s="241"/>
      <c r="K238" s="242">
        <f>ROUND(E238*J238,2)</f>
        <v>0</v>
      </c>
      <c r="L238" s="242">
        <v>21</v>
      </c>
      <c r="M238" s="242">
        <f>G238*(1+L238/100)</f>
        <v>0</v>
      </c>
      <c r="N238" s="240">
        <v>4.0000000000000003E-5</v>
      </c>
      <c r="O238" s="240">
        <f>ROUND(E238*N238,2)</f>
        <v>0.01</v>
      </c>
      <c r="P238" s="240">
        <v>0</v>
      </c>
      <c r="Q238" s="240">
        <f>ROUND(E238*P238,2)</f>
        <v>0</v>
      </c>
      <c r="R238" s="242" t="s">
        <v>203</v>
      </c>
      <c r="S238" s="242" t="s">
        <v>153</v>
      </c>
      <c r="T238" s="243" t="s">
        <v>153</v>
      </c>
      <c r="U238" s="222">
        <v>0.308</v>
      </c>
      <c r="V238" s="222">
        <f>ROUND(E238*U238,2)</f>
        <v>43.61</v>
      </c>
      <c r="W238" s="222"/>
      <c r="X238" s="222" t="s">
        <v>154</v>
      </c>
      <c r="Y238" s="222" t="s">
        <v>155</v>
      </c>
      <c r="Z238" s="212"/>
      <c r="AA238" s="212"/>
      <c r="AB238" s="212"/>
      <c r="AC238" s="212"/>
      <c r="AD238" s="212"/>
      <c r="AE238" s="212"/>
      <c r="AF238" s="212"/>
      <c r="AG238" s="212" t="s">
        <v>156</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57" t="s">
        <v>387</v>
      </c>
      <c r="D239" s="223"/>
      <c r="E239" s="224">
        <v>74.099999999999994</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158</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57" t="s">
        <v>388</v>
      </c>
      <c r="D240" s="223"/>
      <c r="E240" s="224">
        <v>67.5</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158</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ht="22.5" outlineLevel="1" x14ac:dyDescent="0.2">
      <c r="A241" s="237">
        <v>53</v>
      </c>
      <c r="B241" s="238" t="s">
        <v>401</v>
      </c>
      <c r="C241" s="256" t="s">
        <v>402</v>
      </c>
      <c r="D241" s="239" t="s">
        <v>217</v>
      </c>
      <c r="E241" s="240">
        <v>8</v>
      </c>
      <c r="F241" s="241"/>
      <c r="G241" s="242">
        <f>ROUND(E241*F241,2)</f>
        <v>0</v>
      </c>
      <c r="H241" s="241"/>
      <c r="I241" s="242">
        <f>ROUND(E241*H241,2)</f>
        <v>0</v>
      </c>
      <c r="J241" s="241"/>
      <c r="K241" s="242">
        <f>ROUND(E241*J241,2)</f>
        <v>0</v>
      </c>
      <c r="L241" s="242">
        <v>21</v>
      </c>
      <c r="M241" s="242">
        <f>G241*(1+L241/100)</f>
        <v>0</v>
      </c>
      <c r="N241" s="240">
        <v>4.7410000000000001E-2</v>
      </c>
      <c r="O241" s="240">
        <f>ROUND(E241*N241,2)</f>
        <v>0.38</v>
      </c>
      <c r="P241" s="240">
        <v>0</v>
      </c>
      <c r="Q241" s="240">
        <f>ROUND(E241*P241,2)</f>
        <v>0</v>
      </c>
      <c r="R241" s="242" t="s">
        <v>208</v>
      </c>
      <c r="S241" s="242" t="s">
        <v>153</v>
      </c>
      <c r="T241" s="243" t="s">
        <v>153</v>
      </c>
      <c r="U241" s="222">
        <v>2.6280199999999998</v>
      </c>
      <c r="V241" s="222">
        <f>ROUND(E241*U241,2)</f>
        <v>21.02</v>
      </c>
      <c r="W241" s="222"/>
      <c r="X241" s="222" t="s">
        <v>154</v>
      </c>
      <c r="Y241" s="222" t="s">
        <v>155</v>
      </c>
      <c r="Z241" s="212"/>
      <c r="AA241" s="212"/>
      <c r="AB241" s="212"/>
      <c r="AC241" s="212"/>
      <c r="AD241" s="212"/>
      <c r="AE241" s="212"/>
      <c r="AF241" s="212"/>
      <c r="AG241" s="212" t="s">
        <v>156</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ht="33.75" outlineLevel="2" x14ac:dyDescent="0.2">
      <c r="A242" s="219"/>
      <c r="B242" s="220"/>
      <c r="C242" s="258" t="s">
        <v>403</v>
      </c>
      <c r="D242" s="244"/>
      <c r="E242" s="244"/>
      <c r="F242" s="244"/>
      <c r="G242" s="244"/>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164</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53" t="str">
        <f>C242</f>
        <v>včetně komínové zděře, odvodu kondenzátu do domovního odpadu nebo do sběrné nádoby odběratele, s případnými manipulačními otvory, tj. jejich případné vybourání, opětné zazdění a omítnutí do původního stavu konstrukce, pomocného pracovního lešení o výšce podlahy do 1900 m a pro zatížení 1,5 kPa,</v>
      </c>
      <c r="BB242" s="212"/>
      <c r="BC242" s="212"/>
      <c r="BD242" s="212"/>
      <c r="BE242" s="212"/>
      <c r="BF242" s="212"/>
      <c r="BG242" s="212"/>
      <c r="BH242" s="212"/>
    </row>
    <row r="243" spans="1:60" outlineLevel="1" x14ac:dyDescent="0.2">
      <c r="A243" s="245">
        <v>54</v>
      </c>
      <c r="B243" s="246" t="s">
        <v>404</v>
      </c>
      <c r="C243" s="259" t="s">
        <v>405</v>
      </c>
      <c r="D243" s="247" t="s">
        <v>213</v>
      </c>
      <c r="E243" s="248">
        <v>4</v>
      </c>
      <c r="F243" s="249"/>
      <c r="G243" s="250">
        <f>ROUND(E243*F243,2)</f>
        <v>0</v>
      </c>
      <c r="H243" s="249"/>
      <c r="I243" s="250">
        <f>ROUND(E243*H243,2)</f>
        <v>0</v>
      </c>
      <c r="J243" s="249"/>
      <c r="K243" s="250">
        <f>ROUND(E243*J243,2)</f>
        <v>0</v>
      </c>
      <c r="L243" s="250">
        <v>21</v>
      </c>
      <c r="M243" s="250">
        <f>G243*(1+L243/100)</f>
        <v>0</v>
      </c>
      <c r="N243" s="248">
        <v>4.0000000000000003E-5</v>
      </c>
      <c r="O243" s="248">
        <f>ROUND(E243*N243,2)</f>
        <v>0</v>
      </c>
      <c r="P243" s="248">
        <v>0</v>
      </c>
      <c r="Q243" s="248">
        <f>ROUND(E243*P243,2)</f>
        <v>0</v>
      </c>
      <c r="R243" s="250" t="s">
        <v>203</v>
      </c>
      <c r="S243" s="250" t="s">
        <v>153</v>
      </c>
      <c r="T243" s="251" t="s">
        <v>153</v>
      </c>
      <c r="U243" s="222">
        <v>0.25</v>
      </c>
      <c r="V243" s="222">
        <f>ROUND(E243*U243,2)</f>
        <v>1</v>
      </c>
      <c r="W243" s="222"/>
      <c r="X243" s="222" t="s">
        <v>154</v>
      </c>
      <c r="Y243" s="222" t="s">
        <v>155</v>
      </c>
      <c r="Z243" s="212"/>
      <c r="AA243" s="212"/>
      <c r="AB243" s="212"/>
      <c r="AC243" s="212"/>
      <c r="AD243" s="212"/>
      <c r="AE243" s="212"/>
      <c r="AF243" s="212"/>
      <c r="AG243" s="212" t="s">
        <v>156</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45">
        <v>55</v>
      </c>
      <c r="B244" s="246" t="s">
        <v>406</v>
      </c>
      <c r="C244" s="259" t="s">
        <v>407</v>
      </c>
      <c r="D244" s="247" t="s">
        <v>213</v>
      </c>
      <c r="E244" s="248">
        <v>4</v>
      </c>
      <c r="F244" s="249"/>
      <c r="G244" s="250">
        <f>ROUND(E244*F244,2)</f>
        <v>0</v>
      </c>
      <c r="H244" s="249"/>
      <c r="I244" s="250">
        <f>ROUND(E244*H244,2)</f>
        <v>0</v>
      </c>
      <c r="J244" s="249"/>
      <c r="K244" s="250">
        <f>ROUND(E244*J244,2)</f>
        <v>0</v>
      </c>
      <c r="L244" s="250">
        <v>21</v>
      </c>
      <c r="M244" s="250">
        <f>G244*(1+L244/100)</f>
        <v>0</v>
      </c>
      <c r="N244" s="248">
        <v>4.0000000000000002E-4</v>
      </c>
      <c r="O244" s="248">
        <f>ROUND(E244*N244,2)</f>
        <v>0</v>
      </c>
      <c r="P244" s="248">
        <v>0</v>
      </c>
      <c r="Q244" s="248">
        <f>ROUND(E244*P244,2)</f>
        <v>0</v>
      </c>
      <c r="R244" s="250" t="s">
        <v>196</v>
      </c>
      <c r="S244" s="250" t="s">
        <v>153</v>
      </c>
      <c r="T244" s="251" t="s">
        <v>153</v>
      </c>
      <c r="U244" s="222">
        <v>0</v>
      </c>
      <c r="V244" s="222">
        <f>ROUND(E244*U244,2)</f>
        <v>0</v>
      </c>
      <c r="W244" s="222"/>
      <c r="X244" s="222" t="s">
        <v>198</v>
      </c>
      <c r="Y244" s="222" t="s">
        <v>155</v>
      </c>
      <c r="Z244" s="212"/>
      <c r="AA244" s="212"/>
      <c r="AB244" s="212"/>
      <c r="AC244" s="212"/>
      <c r="AD244" s="212"/>
      <c r="AE244" s="212"/>
      <c r="AF244" s="212"/>
      <c r="AG244" s="212" t="s">
        <v>199</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x14ac:dyDescent="0.2">
      <c r="A245" s="230" t="s">
        <v>147</v>
      </c>
      <c r="B245" s="231" t="s">
        <v>83</v>
      </c>
      <c r="C245" s="255" t="s">
        <v>84</v>
      </c>
      <c r="D245" s="232"/>
      <c r="E245" s="233"/>
      <c r="F245" s="234"/>
      <c r="G245" s="234">
        <f>SUMIF(AG246:AG257,"&lt;&gt;NOR",G246:G257)</f>
        <v>0</v>
      </c>
      <c r="H245" s="234"/>
      <c r="I245" s="234">
        <f>SUM(I246:I257)</f>
        <v>0</v>
      </c>
      <c r="J245" s="234"/>
      <c r="K245" s="234">
        <f>SUM(K246:K257)</f>
        <v>0</v>
      </c>
      <c r="L245" s="234"/>
      <c r="M245" s="234">
        <f>SUM(M246:M257)</f>
        <v>0</v>
      </c>
      <c r="N245" s="233"/>
      <c r="O245" s="233">
        <f>SUM(O246:O257)</f>
        <v>0.38</v>
      </c>
      <c r="P245" s="233"/>
      <c r="Q245" s="233">
        <f>SUM(Q246:Q257)</f>
        <v>0</v>
      </c>
      <c r="R245" s="234"/>
      <c r="S245" s="234"/>
      <c r="T245" s="235"/>
      <c r="U245" s="229"/>
      <c r="V245" s="229">
        <f>SUM(V246:V257)</f>
        <v>21.08</v>
      </c>
      <c r="W245" s="229"/>
      <c r="X245" s="229"/>
      <c r="Y245" s="229"/>
      <c r="AG245" t="s">
        <v>148</v>
      </c>
    </row>
    <row r="246" spans="1:60" ht="33.75" outlineLevel="1" x14ac:dyDescent="0.2">
      <c r="A246" s="237">
        <v>56</v>
      </c>
      <c r="B246" s="238" t="s">
        <v>408</v>
      </c>
      <c r="C246" s="256" t="s">
        <v>409</v>
      </c>
      <c r="D246" s="239" t="s">
        <v>217</v>
      </c>
      <c r="E246" s="240">
        <v>6.8</v>
      </c>
      <c r="F246" s="241"/>
      <c r="G246" s="242">
        <f>ROUND(E246*F246,2)</f>
        <v>0</v>
      </c>
      <c r="H246" s="241"/>
      <c r="I246" s="242">
        <f>ROUND(E246*H246,2)</f>
        <v>0</v>
      </c>
      <c r="J246" s="241"/>
      <c r="K246" s="242">
        <f>ROUND(E246*J246,2)</f>
        <v>0</v>
      </c>
      <c r="L246" s="242">
        <v>21</v>
      </c>
      <c r="M246" s="242">
        <f>G246*(1+L246/100)</f>
        <v>0</v>
      </c>
      <c r="N246" s="240">
        <v>3.2120000000000003E-2</v>
      </c>
      <c r="O246" s="240">
        <f>ROUND(E246*N246,2)</f>
        <v>0.22</v>
      </c>
      <c r="P246" s="240">
        <v>0</v>
      </c>
      <c r="Q246" s="240">
        <f>ROUND(E246*P246,2)</f>
        <v>0</v>
      </c>
      <c r="R246" s="242" t="s">
        <v>203</v>
      </c>
      <c r="S246" s="242" t="s">
        <v>153</v>
      </c>
      <c r="T246" s="243" t="s">
        <v>153</v>
      </c>
      <c r="U246" s="222">
        <v>1.7</v>
      </c>
      <c r="V246" s="222">
        <f>ROUND(E246*U246,2)</f>
        <v>11.56</v>
      </c>
      <c r="W246" s="222"/>
      <c r="X246" s="222" t="s">
        <v>154</v>
      </c>
      <c r="Y246" s="222" t="s">
        <v>155</v>
      </c>
      <c r="Z246" s="212"/>
      <c r="AA246" s="212"/>
      <c r="AB246" s="212"/>
      <c r="AC246" s="212"/>
      <c r="AD246" s="212"/>
      <c r="AE246" s="212"/>
      <c r="AF246" s="212"/>
      <c r="AG246" s="212" t="s">
        <v>156</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60" t="s">
        <v>758</v>
      </c>
      <c r="D247" s="252"/>
      <c r="E247" s="252"/>
      <c r="F247" s="252"/>
      <c r="G247" s="25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189</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61" t="s">
        <v>410</v>
      </c>
      <c r="D248" s="254"/>
      <c r="E248" s="254"/>
      <c r="F248" s="254"/>
      <c r="G248" s="254"/>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189</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61" t="s">
        <v>411</v>
      </c>
      <c r="D249" s="254"/>
      <c r="E249" s="254"/>
      <c r="F249" s="254"/>
      <c r="G249" s="254"/>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189</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61" t="s">
        <v>412</v>
      </c>
      <c r="D250" s="254"/>
      <c r="E250" s="254"/>
      <c r="F250" s="254"/>
      <c r="G250" s="254"/>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189</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53" t="str">
        <f>C250</f>
        <v>- standardního tmelení Q2, to je: základní tmelení Q1+ dodatečné tmelení (tmelení najemno) a případné přebroušení.</v>
      </c>
      <c r="BB250" s="212"/>
      <c r="BC250" s="212"/>
      <c r="BD250" s="212"/>
      <c r="BE250" s="212"/>
      <c r="BF250" s="212"/>
      <c r="BG250" s="212"/>
      <c r="BH250" s="212"/>
    </row>
    <row r="251" spans="1:60" outlineLevel="2" x14ac:dyDescent="0.2">
      <c r="A251" s="219"/>
      <c r="B251" s="220"/>
      <c r="C251" s="257" t="s">
        <v>413</v>
      </c>
      <c r="D251" s="223"/>
      <c r="E251" s="224">
        <v>6.8</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158</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ht="33.75" outlineLevel="1" x14ac:dyDescent="0.2">
      <c r="A252" s="237">
        <v>57</v>
      </c>
      <c r="B252" s="238" t="s">
        <v>414</v>
      </c>
      <c r="C252" s="256" t="s">
        <v>415</v>
      </c>
      <c r="D252" s="239" t="s">
        <v>217</v>
      </c>
      <c r="E252" s="240">
        <v>6.8</v>
      </c>
      <c r="F252" s="241"/>
      <c r="G252" s="242">
        <f>ROUND(E252*F252,2)</f>
        <v>0</v>
      </c>
      <c r="H252" s="241"/>
      <c r="I252" s="242">
        <f>ROUND(E252*H252,2)</f>
        <v>0</v>
      </c>
      <c r="J252" s="241"/>
      <c r="K252" s="242">
        <f>ROUND(E252*J252,2)</f>
        <v>0</v>
      </c>
      <c r="L252" s="242">
        <v>21</v>
      </c>
      <c r="M252" s="242">
        <f>G252*(1+L252/100)</f>
        <v>0</v>
      </c>
      <c r="N252" s="240">
        <v>2.4250000000000001E-2</v>
      </c>
      <c r="O252" s="240">
        <f>ROUND(E252*N252,2)</f>
        <v>0.16</v>
      </c>
      <c r="P252" s="240">
        <v>0</v>
      </c>
      <c r="Q252" s="240">
        <f>ROUND(E252*P252,2)</f>
        <v>0</v>
      </c>
      <c r="R252" s="242" t="s">
        <v>203</v>
      </c>
      <c r="S252" s="242" t="s">
        <v>153</v>
      </c>
      <c r="T252" s="243" t="s">
        <v>153</v>
      </c>
      <c r="U252" s="222">
        <v>1.4</v>
      </c>
      <c r="V252" s="222">
        <f>ROUND(E252*U252,2)</f>
        <v>9.52</v>
      </c>
      <c r="W252" s="222"/>
      <c r="X252" s="222" t="s">
        <v>154</v>
      </c>
      <c r="Y252" s="222" t="s">
        <v>155</v>
      </c>
      <c r="Z252" s="212"/>
      <c r="AA252" s="212"/>
      <c r="AB252" s="212"/>
      <c r="AC252" s="212"/>
      <c r="AD252" s="212"/>
      <c r="AE252" s="212"/>
      <c r="AF252" s="212"/>
      <c r="AG252" s="212" t="s">
        <v>156</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60" t="s">
        <v>758</v>
      </c>
      <c r="D253" s="252"/>
      <c r="E253" s="252"/>
      <c r="F253" s="252"/>
      <c r="G253" s="25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189</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61" t="s">
        <v>410</v>
      </c>
      <c r="D254" s="254"/>
      <c r="E254" s="254"/>
      <c r="F254" s="254"/>
      <c r="G254" s="254"/>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189</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61" t="s">
        <v>411</v>
      </c>
      <c r="D255" s="254"/>
      <c r="E255" s="254"/>
      <c r="F255" s="254"/>
      <c r="G255" s="254"/>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189</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61" t="s">
        <v>412</v>
      </c>
      <c r="D256" s="254"/>
      <c r="E256" s="254"/>
      <c r="F256" s="254"/>
      <c r="G256" s="254"/>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189</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53" t="str">
        <f>C256</f>
        <v>- standardního tmelení Q2, to je: základní tmelení Q1+ dodatečné tmelení (tmelení najemno) a případné přebroušení.</v>
      </c>
      <c r="BB256" s="212"/>
      <c r="BC256" s="212"/>
      <c r="BD256" s="212"/>
      <c r="BE256" s="212"/>
      <c r="BF256" s="212"/>
      <c r="BG256" s="212"/>
      <c r="BH256" s="212"/>
    </row>
    <row r="257" spans="1:60" outlineLevel="2" x14ac:dyDescent="0.2">
      <c r="A257" s="219"/>
      <c r="B257" s="220"/>
      <c r="C257" s="257" t="s">
        <v>413</v>
      </c>
      <c r="D257" s="223"/>
      <c r="E257" s="224">
        <v>6.8</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158</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x14ac:dyDescent="0.2">
      <c r="A258" s="230" t="s">
        <v>147</v>
      </c>
      <c r="B258" s="231" t="s">
        <v>85</v>
      </c>
      <c r="C258" s="255" t="s">
        <v>86</v>
      </c>
      <c r="D258" s="232"/>
      <c r="E258" s="233"/>
      <c r="F258" s="234"/>
      <c r="G258" s="234">
        <f>SUMIF(AG259:AG324,"&lt;&gt;NOR",G259:G324)</f>
        <v>0</v>
      </c>
      <c r="H258" s="234"/>
      <c r="I258" s="234">
        <f>SUM(I259:I324)</f>
        <v>0</v>
      </c>
      <c r="J258" s="234"/>
      <c r="K258" s="234">
        <f>SUM(K259:K324)</f>
        <v>0</v>
      </c>
      <c r="L258" s="234"/>
      <c r="M258" s="234">
        <f>SUM(M259:M324)</f>
        <v>0</v>
      </c>
      <c r="N258" s="233"/>
      <c r="O258" s="233">
        <f>SUM(O259:O324)</f>
        <v>6.0000000000000005E-2</v>
      </c>
      <c r="P258" s="233"/>
      <c r="Q258" s="233">
        <f>SUM(Q259:Q324)</f>
        <v>27.959999999999997</v>
      </c>
      <c r="R258" s="234"/>
      <c r="S258" s="234"/>
      <c r="T258" s="235"/>
      <c r="U258" s="229"/>
      <c r="V258" s="229">
        <f>SUM(V259:V324)</f>
        <v>168.58</v>
      </c>
      <c r="W258" s="229"/>
      <c r="X258" s="229"/>
      <c r="Y258" s="229"/>
      <c r="AG258" t="s">
        <v>148</v>
      </c>
    </row>
    <row r="259" spans="1:60" outlineLevel="1" x14ac:dyDescent="0.2">
      <c r="A259" s="237">
        <v>58</v>
      </c>
      <c r="B259" s="238" t="s">
        <v>395</v>
      </c>
      <c r="C259" s="256" t="s">
        <v>396</v>
      </c>
      <c r="D259" s="239" t="s">
        <v>397</v>
      </c>
      <c r="E259" s="240">
        <v>10</v>
      </c>
      <c r="F259" s="241"/>
      <c r="G259" s="242">
        <f>ROUND(E259*F259,2)</f>
        <v>0</v>
      </c>
      <c r="H259" s="241"/>
      <c r="I259" s="242">
        <f>ROUND(E259*H259,2)</f>
        <v>0</v>
      </c>
      <c r="J259" s="241"/>
      <c r="K259" s="242">
        <f>ROUND(E259*J259,2)</f>
        <v>0</v>
      </c>
      <c r="L259" s="242">
        <v>21</v>
      </c>
      <c r="M259" s="242">
        <f>G259*(1+L259/100)</f>
        <v>0</v>
      </c>
      <c r="N259" s="240">
        <v>0</v>
      </c>
      <c r="O259" s="240">
        <f>ROUND(E259*N259,2)</f>
        <v>0</v>
      </c>
      <c r="P259" s="240">
        <v>0</v>
      </c>
      <c r="Q259" s="240">
        <f>ROUND(E259*P259,2)</f>
        <v>0</v>
      </c>
      <c r="R259" s="242" t="s">
        <v>203</v>
      </c>
      <c r="S259" s="242" t="s">
        <v>153</v>
      </c>
      <c r="T259" s="243" t="s">
        <v>153</v>
      </c>
      <c r="U259" s="222">
        <v>1</v>
      </c>
      <c r="V259" s="222">
        <f>ROUND(E259*U259,2)</f>
        <v>10</v>
      </c>
      <c r="W259" s="222"/>
      <c r="X259" s="222" t="s">
        <v>154</v>
      </c>
      <c r="Y259" s="222" t="s">
        <v>155</v>
      </c>
      <c r="Z259" s="212"/>
      <c r="AA259" s="212"/>
      <c r="AB259" s="212"/>
      <c r="AC259" s="212"/>
      <c r="AD259" s="212"/>
      <c r="AE259" s="212"/>
      <c r="AF259" s="212"/>
      <c r="AG259" s="212" t="s">
        <v>156</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2" x14ac:dyDescent="0.2">
      <c r="A260" s="219"/>
      <c r="B260" s="220"/>
      <c r="C260" s="257" t="s">
        <v>416</v>
      </c>
      <c r="D260" s="223"/>
      <c r="E260" s="224">
        <v>10</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158</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37">
        <v>59</v>
      </c>
      <c r="B261" s="238" t="s">
        <v>417</v>
      </c>
      <c r="C261" s="256" t="s">
        <v>418</v>
      </c>
      <c r="D261" s="239" t="s">
        <v>151</v>
      </c>
      <c r="E261" s="240">
        <v>10.4855</v>
      </c>
      <c r="F261" s="241"/>
      <c r="G261" s="242">
        <f>ROUND(E261*F261,2)</f>
        <v>0</v>
      </c>
      <c r="H261" s="241"/>
      <c r="I261" s="242">
        <f>ROUND(E261*H261,2)</f>
        <v>0</v>
      </c>
      <c r="J261" s="241"/>
      <c r="K261" s="242">
        <f>ROUND(E261*J261,2)</f>
        <v>0</v>
      </c>
      <c r="L261" s="242">
        <v>21</v>
      </c>
      <c r="M261" s="242">
        <f>G261*(1+L261/100)</f>
        <v>0</v>
      </c>
      <c r="N261" s="240">
        <v>6.7000000000000002E-4</v>
      </c>
      <c r="O261" s="240">
        <f>ROUND(E261*N261,2)</f>
        <v>0.01</v>
      </c>
      <c r="P261" s="240">
        <v>0.31900000000000001</v>
      </c>
      <c r="Q261" s="240">
        <f>ROUND(E261*P261,2)</f>
        <v>3.34</v>
      </c>
      <c r="R261" s="242" t="s">
        <v>419</v>
      </c>
      <c r="S261" s="242" t="s">
        <v>153</v>
      </c>
      <c r="T261" s="243" t="s">
        <v>153</v>
      </c>
      <c r="U261" s="222">
        <v>0.317</v>
      </c>
      <c r="V261" s="222">
        <f>ROUND(E261*U261,2)</f>
        <v>3.32</v>
      </c>
      <c r="W261" s="222"/>
      <c r="X261" s="222" t="s">
        <v>154</v>
      </c>
      <c r="Y261" s="222" t="s">
        <v>155</v>
      </c>
      <c r="Z261" s="212"/>
      <c r="AA261" s="212"/>
      <c r="AB261" s="212"/>
      <c r="AC261" s="212"/>
      <c r="AD261" s="212"/>
      <c r="AE261" s="212"/>
      <c r="AF261" s="212"/>
      <c r="AG261" s="212" t="s">
        <v>156</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22.5" outlineLevel="2" x14ac:dyDescent="0.2">
      <c r="A262" s="219"/>
      <c r="B262" s="220"/>
      <c r="C262" s="258" t="s">
        <v>420</v>
      </c>
      <c r="D262" s="244"/>
      <c r="E262" s="244"/>
      <c r="F262" s="244"/>
      <c r="G262" s="244"/>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164</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53" t="str">
        <f>C262</f>
        <v>nebo vybourání otvorů průřezové plochy přes 4 m2 v příčkách, včetně pomocného lešení o výšce podlahy do 1900 mm a pro zatížení do 1,5 kPa  (150 kg/m2),</v>
      </c>
      <c r="BB262" s="212"/>
      <c r="BC262" s="212"/>
      <c r="BD262" s="212"/>
      <c r="BE262" s="212"/>
      <c r="BF262" s="212"/>
      <c r="BG262" s="212"/>
      <c r="BH262" s="212"/>
    </row>
    <row r="263" spans="1:60" outlineLevel="2" x14ac:dyDescent="0.2">
      <c r="A263" s="219"/>
      <c r="B263" s="220"/>
      <c r="C263" s="257" t="s">
        <v>421</v>
      </c>
      <c r="D263" s="223"/>
      <c r="E263" s="224">
        <v>10.4855</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158</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ht="22.5" outlineLevel="1" x14ac:dyDescent="0.2">
      <c r="A264" s="237">
        <v>60</v>
      </c>
      <c r="B264" s="238" t="s">
        <v>422</v>
      </c>
      <c r="C264" s="256" t="s">
        <v>423</v>
      </c>
      <c r="D264" s="239" t="s">
        <v>161</v>
      </c>
      <c r="E264" s="240">
        <v>0.48549999999999999</v>
      </c>
      <c r="F264" s="241"/>
      <c r="G264" s="242">
        <f>ROUND(E264*F264,2)</f>
        <v>0</v>
      </c>
      <c r="H264" s="241"/>
      <c r="I264" s="242">
        <f>ROUND(E264*H264,2)</f>
        <v>0</v>
      </c>
      <c r="J264" s="241"/>
      <c r="K264" s="242">
        <f>ROUND(E264*J264,2)</f>
        <v>0</v>
      </c>
      <c r="L264" s="242">
        <v>21</v>
      </c>
      <c r="M264" s="242">
        <f>G264*(1+L264/100)</f>
        <v>0</v>
      </c>
      <c r="N264" s="240">
        <v>0</v>
      </c>
      <c r="O264" s="240">
        <f>ROUND(E264*N264,2)</f>
        <v>0</v>
      </c>
      <c r="P264" s="240">
        <v>2.2000000000000002</v>
      </c>
      <c r="Q264" s="240">
        <f>ROUND(E264*P264,2)</f>
        <v>1.07</v>
      </c>
      <c r="R264" s="242" t="s">
        <v>419</v>
      </c>
      <c r="S264" s="242" t="s">
        <v>153</v>
      </c>
      <c r="T264" s="243" t="s">
        <v>153</v>
      </c>
      <c r="U264" s="222">
        <v>10.47</v>
      </c>
      <c r="V264" s="222">
        <f>ROUND(E264*U264,2)</f>
        <v>5.08</v>
      </c>
      <c r="W264" s="222"/>
      <c r="X264" s="222" t="s">
        <v>154</v>
      </c>
      <c r="Y264" s="222" t="s">
        <v>155</v>
      </c>
      <c r="Z264" s="212"/>
      <c r="AA264" s="212"/>
      <c r="AB264" s="212"/>
      <c r="AC264" s="212"/>
      <c r="AD264" s="212"/>
      <c r="AE264" s="212"/>
      <c r="AF264" s="212"/>
      <c r="AG264" s="212" t="s">
        <v>156</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57" t="s">
        <v>355</v>
      </c>
      <c r="D265" s="223"/>
      <c r="E265" s="224">
        <v>0.48549999999999999</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158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37">
        <v>61</v>
      </c>
      <c r="B266" s="238" t="s">
        <v>424</v>
      </c>
      <c r="C266" s="256" t="s">
        <v>425</v>
      </c>
      <c r="D266" s="239" t="s">
        <v>151</v>
      </c>
      <c r="E266" s="240">
        <v>86.882249999999999</v>
      </c>
      <c r="F266" s="241"/>
      <c r="G266" s="242">
        <f>ROUND(E266*F266,2)</f>
        <v>0</v>
      </c>
      <c r="H266" s="241"/>
      <c r="I266" s="242">
        <f>ROUND(E266*H266,2)</f>
        <v>0</v>
      </c>
      <c r="J266" s="241"/>
      <c r="K266" s="242">
        <f>ROUND(E266*J266,2)</f>
        <v>0</v>
      </c>
      <c r="L266" s="242">
        <v>21</v>
      </c>
      <c r="M266" s="242">
        <f>G266*(1+L266/100)</f>
        <v>0</v>
      </c>
      <c r="N266" s="240">
        <v>0</v>
      </c>
      <c r="O266" s="240">
        <f>ROUND(E266*N266,2)</f>
        <v>0</v>
      </c>
      <c r="P266" s="240">
        <v>0.02</v>
      </c>
      <c r="Q266" s="240">
        <f>ROUND(E266*P266,2)</f>
        <v>1.74</v>
      </c>
      <c r="R266" s="242" t="s">
        <v>419</v>
      </c>
      <c r="S266" s="242" t="s">
        <v>153</v>
      </c>
      <c r="T266" s="243" t="s">
        <v>153</v>
      </c>
      <c r="U266" s="222">
        <v>0.23</v>
      </c>
      <c r="V266" s="222">
        <f>ROUND(E266*U266,2)</f>
        <v>19.98</v>
      </c>
      <c r="W266" s="222"/>
      <c r="X266" s="222" t="s">
        <v>154</v>
      </c>
      <c r="Y266" s="222" t="s">
        <v>155</v>
      </c>
      <c r="Z266" s="212"/>
      <c r="AA266" s="212"/>
      <c r="AB266" s="212"/>
      <c r="AC266" s="212"/>
      <c r="AD266" s="212"/>
      <c r="AE266" s="212"/>
      <c r="AF266" s="212"/>
      <c r="AG266" s="212" t="s">
        <v>156</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2" x14ac:dyDescent="0.2">
      <c r="A267" s="219"/>
      <c r="B267" s="220"/>
      <c r="C267" s="258" t="s">
        <v>426</v>
      </c>
      <c r="D267" s="244"/>
      <c r="E267" s="244"/>
      <c r="F267" s="244"/>
      <c r="G267" s="244"/>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164</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57" t="s">
        <v>359</v>
      </c>
      <c r="D268" s="223"/>
      <c r="E268" s="224">
        <v>74.099999999999994</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158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57" t="s">
        <v>427</v>
      </c>
      <c r="D269" s="223"/>
      <c r="E269" s="224">
        <v>12.782249999999999</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158</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37">
        <v>62</v>
      </c>
      <c r="B270" s="238" t="s">
        <v>428</v>
      </c>
      <c r="C270" s="256" t="s">
        <v>429</v>
      </c>
      <c r="D270" s="239" t="s">
        <v>213</v>
      </c>
      <c r="E270" s="240">
        <v>9</v>
      </c>
      <c r="F270" s="241"/>
      <c r="G270" s="242">
        <f>ROUND(E270*F270,2)</f>
        <v>0</v>
      </c>
      <c r="H270" s="241"/>
      <c r="I270" s="242">
        <f>ROUND(E270*H270,2)</f>
        <v>0</v>
      </c>
      <c r="J270" s="241"/>
      <c r="K270" s="242">
        <f>ROUND(E270*J270,2)</f>
        <v>0</v>
      </c>
      <c r="L270" s="242">
        <v>21</v>
      </c>
      <c r="M270" s="242">
        <f>G270*(1+L270/100)</f>
        <v>0</v>
      </c>
      <c r="N270" s="240">
        <v>0</v>
      </c>
      <c r="O270" s="240">
        <f>ROUND(E270*N270,2)</f>
        <v>0</v>
      </c>
      <c r="P270" s="240">
        <v>0</v>
      </c>
      <c r="Q270" s="240">
        <f>ROUND(E270*P270,2)</f>
        <v>0</v>
      </c>
      <c r="R270" s="242" t="s">
        <v>419</v>
      </c>
      <c r="S270" s="242" t="s">
        <v>153</v>
      </c>
      <c r="T270" s="243" t="s">
        <v>153</v>
      </c>
      <c r="U270" s="222">
        <v>0.03</v>
      </c>
      <c r="V270" s="222">
        <f>ROUND(E270*U270,2)</f>
        <v>0.27</v>
      </c>
      <c r="W270" s="222"/>
      <c r="X270" s="222" t="s">
        <v>154</v>
      </c>
      <c r="Y270" s="222" t="s">
        <v>155</v>
      </c>
      <c r="Z270" s="212"/>
      <c r="AA270" s="212"/>
      <c r="AB270" s="212"/>
      <c r="AC270" s="212"/>
      <c r="AD270" s="212"/>
      <c r="AE270" s="212"/>
      <c r="AF270" s="212"/>
      <c r="AG270" s="212" t="s">
        <v>156</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
      <c r="A271" s="219"/>
      <c r="B271" s="220"/>
      <c r="C271" s="258" t="s">
        <v>430</v>
      </c>
      <c r="D271" s="244"/>
      <c r="E271" s="244"/>
      <c r="F271" s="244"/>
      <c r="G271" s="244"/>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164</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57" t="s">
        <v>431</v>
      </c>
      <c r="D272" s="223"/>
      <c r="E272" s="224">
        <v>9</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158</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37">
        <v>63</v>
      </c>
      <c r="B273" s="238" t="s">
        <v>432</v>
      </c>
      <c r="C273" s="256" t="s">
        <v>433</v>
      </c>
      <c r="D273" s="239" t="s">
        <v>213</v>
      </c>
      <c r="E273" s="240">
        <v>5</v>
      </c>
      <c r="F273" s="241"/>
      <c r="G273" s="242">
        <f>ROUND(E273*F273,2)</f>
        <v>0</v>
      </c>
      <c r="H273" s="241"/>
      <c r="I273" s="242">
        <f>ROUND(E273*H273,2)</f>
        <v>0</v>
      </c>
      <c r="J273" s="241"/>
      <c r="K273" s="242">
        <f>ROUND(E273*J273,2)</f>
        <v>0</v>
      </c>
      <c r="L273" s="242">
        <v>21</v>
      </c>
      <c r="M273" s="242">
        <f>G273*(1+L273/100)</f>
        <v>0</v>
      </c>
      <c r="N273" s="240">
        <v>0</v>
      </c>
      <c r="O273" s="240">
        <f>ROUND(E273*N273,2)</f>
        <v>0</v>
      </c>
      <c r="P273" s="240">
        <v>0</v>
      </c>
      <c r="Q273" s="240">
        <f>ROUND(E273*P273,2)</f>
        <v>0</v>
      </c>
      <c r="R273" s="242" t="s">
        <v>419</v>
      </c>
      <c r="S273" s="242" t="s">
        <v>153</v>
      </c>
      <c r="T273" s="243" t="s">
        <v>153</v>
      </c>
      <c r="U273" s="222">
        <v>0.05</v>
      </c>
      <c r="V273" s="222">
        <f>ROUND(E273*U273,2)</f>
        <v>0.25</v>
      </c>
      <c r="W273" s="222"/>
      <c r="X273" s="222" t="s">
        <v>154</v>
      </c>
      <c r="Y273" s="222" t="s">
        <v>155</v>
      </c>
      <c r="Z273" s="212"/>
      <c r="AA273" s="212"/>
      <c r="AB273" s="212"/>
      <c r="AC273" s="212"/>
      <c r="AD273" s="212"/>
      <c r="AE273" s="212"/>
      <c r="AF273" s="212"/>
      <c r="AG273" s="212" t="s">
        <v>156</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58" t="s">
        <v>430</v>
      </c>
      <c r="D274" s="244"/>
      <c r="E274" s="244"/>
      <c r="F274" s="244"/>
      <c r="G274" s="244"/>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164</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37">
        <v>64</v>
      </c>
      <c r="B275" s="238" t="s">
        <v>434</v>
      </c>
      <c r="C275" s="256" t="s">
        <v>435</v>
      </c>
      <c r="D275" s="239" t="s">
        <v>213</v>
      </c>
      <c r="E275" s="240">
        <v>3</v>
      </c>
      <c r="F275" s="241"/>
      <c r="G275" s="242">
        <f>ROUND(E275*F275,2)</f>
        <v>0</v>
      </c>
      <c r="H275" s="241"/>
      <c r="I275" s="242">
        <f>ROUND(E275*H275,2)</f>
        <v>0</v>
      </c>
      <c r="J275" s="241"/>
      <c r="K275" s="242">
        <f>ROUND(E275*J275,2)</f>
        <v>0</v>
      </c>
      <c r="L275" s="242">
        <v>21</v>
      </c>
      <c r="M275" s="242">
        <f>G275*(1+L275/100)</f>
        <v>0</v>
      </c>
      <c r="N275" s="240">
        <v>0</v>
      </c>
      <c r="O275" s="240">
        <f>ROUND(E275*N275,2)</f>
        <v>0</v>
      </c>
      <c r="P275" s="240">
        <v>0</v>
      </c>
      <c r="Q275" s="240">
        <f>ROUND(E275*P275,2)</f>
        <v>0</v>
      </c>
      <c r="R275" s="242" t="s">
        <v>419</v>
      </c>
      <c r="S275" s="242" t="s">
        <v>153</v>
      </c>
      <c r="T275" s="243" t="s">
        <v>153</v>
      </c>
      <c r="U275" s="222">
        <v>0.09</v>
      </c>
      <c r="V275" s="222">
        <f>ROUND(E275*U275,2)</f>
        <v>0.27</v>
      </c>
      <c r="W275" s="222"/>
      <c r="X275" s="222" t="s">
        <v>154</v>
      </c>
      <c r="Y275" s="222" t="s">
        <v>155</v>
      </c>
      <c r="Z275" s="212"/>
      <c r="AA275" s="212"/>
      <c r="AB275" s="212"/>
      <c r="AC275" s="212"/>
      <c r="AD275" s="212"/>
      <c r="AE275" s="212"/>
      <c r="AF275" s="212"/>
      <c r="AG275" s="212" t="s">
        <v>156</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58" t="s">
        <v>430</v>
      </c>
      <c r="D276" s="244"/>
      <c r="E276" s="244"/>
      <c r="F276" s="244"/>
      <c r="G276" s="244"/>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164</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2" x14ac:dyDescent="0.2">
      <c r="A277" s="219"/>
      <c r="B277" s="220"/>
      <c r="C277" s="257" t="s">
        <v>43</v>
      </c>
      <c r="D277" s="223"/>
      <c r="E277" s="224">
        <v>1</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158</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57" t="s">
        <v>436</v>
      </c>
      <c r="D278" s="223"/>
      <c r="E278" s="224">
        <v>2</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158</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37">
        <v>65</v>
      </c>
      <c r="B279" s="238" t="s">
        <v>437</v>
      </c>
      <c r="C279" s="256" t="s">
        <v>438</v>
      </c>
      <c r="D279" s="239" t="s">
        <v>151</v>
      </c>
      <c r="E279" s="240">
        <v>6.1067999999999998</v>
      </c>
      <c r="F279" s="241"/>
      <c r="G279" s="242">
        <f>ROUND(E279*F279,2)</f>
        <v>0</v>
      </c>
      <c r="H279" s="241"/>
      <c r="I279" s="242">
        <f>ROUND(E279*H279,2)</f>
        <v>0</v>
      </c>
      <c r="J279" s="241"/>
      <c r="K279" s="242">
        <f>ROUND(E279*J279,2)</f>
        <v>0</v>
      </c>
      <c r="L279" s="242">
        <v>21</v>
      </c>
      <c r="M279" s="242">
        <f>G279*(1+L279/100)</f>
        <v>0</v>
      </c>
      <c r="N279" s="240">
        <v>2.1900000000000001E-3</v>
      </c>
      <c r="O279" s="240">
        <f>ROUND(E279*N279,2)</f>
        <v>0.01</v>
      </c>
      <c r="P279" s="240">
        <v>4.1000000000000002E-2</v>
      </c>
      <c r="Q279" s="240">
        <f>ROUND(E279*P279,2)</f>
        <v>0.25</v>
      </c>
      <c r="R279" s="242" t="s">
        <v>419</v>
      </c>
      <c r="S279" s="242" t="s">
        <v>153</v>
      </c>
      <c r="T279" s="243" t="s">
        <v>153</v>
      </c>
      <c r="U279" s="222">
        <v>0.52</v>
      </c>
      <c r="V279" s="222">
        <f>ROUND(E279*U279,2)</f>
        <v>3.18</v>
      </c>
      <c r="W279" s="222"/>
      <c r="X279" s="222" t="s">
        <v>154</v>
      </c>
      <c r="Y279" s="222" t="s">
        <v>155</v>
      </c>
      <c r="Z279" s="212"/>
      <c r="AA279" s="212"/>
      <c r="AB279" s="212"/>
      <c r="AC279" s="212"/>
      <c r="AD279" s="212"/>
      <c r="AE279" s="212"/>
      <c r="AF279" s="212"/>
      <c r="AG279" s="212" t="s">
        <v>156</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
      <c r="A280" s="219"/>
      <c r="B280" s="220"/>
      <c r="C280" s="258" t="s">
        <v>439</v>
      </c>
      <c r="D280" s="244"/>
      <c r="E280" s="244"/>
      <c r="F280" s="244"/>
      <c r="G280" s="244"/>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164</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57" t="s">
        <v>440</v>
      </c>
      <c r="D281" s="223"/>
      <c r="E281" s="224">
        <v>0.61560000000000004</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158</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57" t="s">
        <v>441</v>
      </c>
      <c r="D282" s="223"/>
      <c r="E282" s="224">
        <v>1.6659999999999999</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158</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57" t="s">
        <v>442</v>
      </c>
      <c r="D283" s="223"/>
      <c r="E283" s="224">
        <v>3.8252000000000002</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158</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ht="33.75" outlineLevel="1" x14ac:dyDescent="0.2">
      <c r="A284" s="237">
        <v>66</v>
      </c>
      <c r="B284" s="238" t="s">
        <v>443</v>
      </c>
      <c r="C284" s="256" t="s">
        <v>444</v>
      </c>
      <c r="D284" s="239" t="s">
        <v>151</v>
      </c>
      <c r="E284" s="240">
        <v>6.4</v>
      </c>
      <c r="F284" s="241"/>
      <c r="G284" s="242">
        <f>ROUND(E284*F284,2)</f>
        <v>0</v>
      </c>
      <c r="H284" s="241"/>
      <c r="I284" s="242">
        <f>ROUND(E284*H284,2)</f>
        <v>0</v>
      </c>
      <c r="J284" s="241"/>
      <c r="K284" s="242">
        <f>ROUND(E284*J284,2)</f>
        <v>0</v>
      </c>
      <c r="L284" s="242">
        <v>21</v>
      </c>
      <c r="M284" s="242">
        <f>G284*(1+L284/100)</f>
        <v>0</v>
      </c>
      <c r="N284" s="240">
        <v>1.17E-3</v>
      </c>
      <c r="O284" s="240">
        <f>ROUND(E284*N284,2)</f>
        <v>0.01</v>
      </c>
      <c r="P284" s="240">
        <v>7.5999999999999998E-2</v>
      </c>
      <c r="Q284" s="240">
        <f>ROUND(E284*P284,2)</f>
        <v>0.49</v>
      </c>
      <c r="R284" s="242" t="s">
        <v>419</v>
      </c>
      <c r="S284" s="242" t="s">
        <v>153</v>
      </c>
      <c r="T284" s="243" t="s">
        <v>153</v>
      </c>
      <c r="U284" s="222">
        <v>0.93899999999999995</v>
      </c>
      <c r="V284" s="222">
        <f>ROUND(E284*U284,2)</f>
        <v>6.01</v>
      </c>
      <c r="W284" s="222"/>
      <c r="X284" s="222" t="s">
        <v>154</v>
      </c>
      <c r="Y284" s="222" t="s">
        <v>155</v>
      </c>
      <c r="Z284" s="212"/>
      <c r="AA284" s="212"/>
      <c r="AB284" s="212"/>
      <c r="AC284" s="212"/>
      <c r="AD284" s="212"/>
      <c r="AE284" s="212"/>
      <c r="AF284" s="212"/>
      <c r="AG284" s="212" t="s">
        <v>156</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57" t="s">
        <v>445</v>
      </c>
      <c r="D285" s="223"/>
      <c r="E285" s="224">
        <v>6.4</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158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ht="33.75" outlineLevel="1" x14ac:dyDescent="0.2">
      <c r="A286" s="237">
        <v>67</v>
      </c>
      <c r="B286" s="238" t="s">
        <v>446</v>
      </c>
      <c r="C286" s="256" t="s">
        <v>447</v>
      </c>
      <c r="D286" s="239" t="s">
        <v>151</v>
      </c>
      <c r="E286" s="240">
        <v>17.865300000000001</v>
      </c>
      <c r="F286" s="241"/>
      <c r="G286" s="242">
        <f>ROUND(E286*F286,2)</f>
        <v>0</v>
      </c>
      <c r="H286" s="241"/>
      <c r="I286" s="242">
        <f>ROUND(E286*H286,2)</f>
        <v>0</v>
      </c>
      <c r="J286" s="241"/>
      <c r="K286" s="242">
        <f>ROUND(E286*J286,2)</f>
        <v>0</v>
      </c>
      <c r="L286" s="242">
        <v>21</v>
      </c>
      <c r="M286" s="242">
        <f>G286*(1+L286/100)</f>
        <v>0</v>
      </c>
      <c r="N286" s="240">
        <v>1E-3</v>
      </c>
      <c r="O286" s="240">
        <f>ROUND(E286*N286,2)</f>
        <v>0.02</v>
      </c>
      <c r="P286" s="240">
        <v>6.3E-2</v>
      </c>
      <c r="Q286" s="240">
        <f>ROUND(E286*P286,2)</f>
        <v>1.1299999999999999</v>
      </c>
      <c r="R286" s="242" t="s">
        <v>419</v>
      </c>
      <c r="S286" s="242" t="s">
        <v>153</v>
      </c>
      <c r="T286" s="243" t="s">
        <v>153</v>
      </c>
      <c r="U286" s="222">
        <v>0.71799999999999997</v>
      </c>
      <c r="V286" s="222">
        <f>ROUND(E286*U286,2)</f>
        <v>12.83</v>
      </c>
      <c r="W286" s="222"/>
      <c r="X286" s="222" t="s">
        <v>154</v>
      </c>
      <c r="Y286" s="222" t="s">
        <v>155</v>
      </c>
      <c r="Z286" s="212"/>
      <c r="AA286" s="212"/>
      <c r="AB286" s="212"/>
      <c r="AC286" s="212"/>
      <c r="AD286" s="212"/>
      <c r="AE286" s="212"/>
      <c r="AF286" s="212"/>
      <c r="AG286" s="212" t="s">
        <v>156</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57" t="s">
        <v>448</v>
      </c>
      <c r="D287" s="223"/>
      <c r="E287" s="224">
        <v>3.9864999999999999</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158</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57" t="s">
        <v>449</v>
      </c>
      <c r="D288" s="223"/>
      <c r="E288" s="224">
        <v>11.6128</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158</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57" t="s">
        <v>450</v>
      </c>
      <c r="D289" s="223"/>
      <c r="E289" s="224">
        <v>2.266</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158</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37">
        <v>68</v>
      </c>
      <c r="B290" s="238" t="s">
        <v>451</v>
      </c>
      <c r="C290" s="256" t="s">
        <v>452</v>
      </c>
      <c r="D290" s="239" t="s">
        <v>217</v>
      </c>
      <c r="E290" s="240">
        <v>5.72</v>
      </c>
      <c r="F290" s="241"/>
      <c r="G290" s="242">
        <f>ROUND(E290*F290,2)</f>
        <v>0</v>
      </c>
      <c r="H290" s="241"/>
      <c r="I290" s="242">
        <f>ROUND(E290*H290,2)</f>
        <v>0</v>
      </c>
      <c r="J290" s="241"/>
      <c r="K290" s="242">
        <f>ROUND(E290*J290,2)</f>
        <v>0</v>
      </c>
      <c r="L290" s="242">
        <v>21</v>
      </c>
      <c r="M290" s="242">
        <f>G290*(1+L290/100)</f>
        <v>0</v>
      </c>
      <c r="N290" s="240">
        <v>0</v>
      </c>
      <c r="O290" s="240">
        <f>ROUND(E290*N290,2)</f>
        <v>0</v>
      </c>
      <c r="P290" s="240">
        <v>1.1129999999999999E-2</v>
      </c>
      <c r="Q290" s="240">
        <f>ROUND(E290*P290,2)</f>
        <v>0.06</v>
      </c>
      <c r="R290" s="242" t="s">
        <v>419</v>
      </c>
      <c r="S290" s="242" t="s">
        <v>153</v>
      </c>
      <c r="T290" s="243" t="s">
        <v>153</v>
      </c>
      <c r="U290" s="222">
        <v>8.3000000000000004E-2</v>
      </c>
      <c r="V290" s="222">
        <f>ROUND(E290*U290,2)</f>
        <v>0.47</v>
      </c>
      <c r="W290" s="222"/>
      <c r="X290" s="222" t="s">
        <v>154</v>
      </c>
      <c r="Y290" s="222" t="s">
        <v>155</v>
      </c>
      <c r="Z290" s="212"/>
      <c r="AA290" s="212"/>
      <c r="AB290" s="212"/>
      <c r="AC290" s="212"/>
      <c r="AD290" s="212"/>
      <c r="AE290" s="212"/>
      <c r="AF290" s="212"/>
      <c r="AG290" s="212" t="s">
        <v>156</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57" t="s">
        <v>453</v>
      </c>
      <c r="D291" s="223"/>
      <c r="E291" s="224">
        <v>5.72</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158</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7">
        <v>69</v>
      </c>
      <c r="B292" s="238" t="s">
        <v>454</v>
      </c>
      <c r="C292" s="256" t="s">
        <v>455</v>
      </c>
      <c r="D292" s="239" t="s">
        <v>217</v>
      </c>
      <c r="E292" s="240">
        <v>10.75</v>
      </c>
      <c r="F292" s="241"/>
      <c r="G292" s="242">
        <f>ROUND(E292*F292,2)</f>
        <v>0</v>
      </c>
      <c r="H292" s="241"/>
      <c r="I292" s="242">
        <f>ROUND(E292*H292,2)</f>
        <v>0</v>
      </c>
      <c r="J292" s="241"/>
      <c r="K292" s="242">
        <f>ROUND(E292*J292,2)</f>
        <v>0</v>
      </c>
      <c r="L292" s="242">
        <v>21</v>
      </c>
      <c r="M292" s="242">
        <f>G292*(1+L292/100)</f>
        <v>0</v>
      </c>
      <c r="N292" s="240">
        <v>0</v>
      </c>
      <c r="O292" s="240">
        <f>ROUND(E292*N292,2)</f>
        <v>0</v>
      </c>
      <c r="P292" s="240">
        <v>4.6000000000000001E-4</v>
      </c>
      <c r="Q292" s="240">
        <f>ROUND(E292*P292,2)</f>
        <v>0</v>
      </c>
      <c r="R292" s="242" t="s">
        <v>419</v>
      </c>
      <c r="S292" s="242" t="s">
        <v>153</v>
      </c>
      <c r="T292" s="243" t="s">
        <v>153</v>
      </c>
      <c r="U292" s="222">
        <v>1.5</v>
      </c>
      <c r="V292" s="222">
        <f>ROUND(E292*U292,2)</f>
        <v>16.13</v>
      </c>
      <c r="W292" s="222"/>
      <c r="X292" s="222" t="s">
        <v>154</v>
      </c>
      <c r="Y292" s="222" t="s">
        <v>155</v>
      </c>
      <c r="Z292" s="212"/>
      <c r="AA292" s="212"/>
      <c r="AB292" s="212"/>
      <c r="AC292" s="212"/>
      <c r="AD292" s="212"/>
      <c r="AE292" s="212"/>
      <c r="AF292" s="212"/>
      <c r="AG292" s="212" t="s">
        <v>156</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57" t="s">
        <v>456</v>
      </c>
      <c r="D293" s="223"/>
      <c r="E293" s="224">
        <v>10.75</v>
      </c>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158</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ht="22.5" outlineLevel="1" x14ac:dyDescent="0.2">
      <c r="A294" s="237">
        <v>70</v>
      </c>
      <c r="B294" s="238" t="s">
        <v>457</v>
      </c>
      <c r="C294" s="256" t="s">
        <v>458</v>
      </c>
      <c r="D294" s="239" t="s">
        <v>161</v>
      </c>
      <c r="E294" s="240">
        <v>4.1058000000000003</v>
      </c>
      <c r="F294" s="241"/>
      <c r="G294" s="242">
        <f>ROUND(E294*F294,2)</f>
        <v>0</v>
      </c>
      <c r="H294" s="241"/>
      <c r="I294" s="242">
        <f>ROUND(E294*H294,2)</f>
        <v>0</v>
      </c>
      <c r="J294" s="241"/>
      <c r="K294" s="242">
        <f>ROUND(E294*J294,2)</f>
        <v>0</v>
      </c>
      <c r="L294" s="242">
        <v>21</v>
      </c>
      <c r="M294" s="242">
        <f>G294*(1+L294/100)</f>
        <v>0</v>
      </c>
      <c r="N294" s="240">
        <v>1.82E-3</v>
      </c>
      <c r="O294" s="240">
        <f>ROUND(E294*N294,2)</f>
        <v>0.01</v>
      </c>
      <c r="P294" s="240">
        <v>1.8</v>
      </c>
      <c r="Q294" s="240">
        <f>ROUND(E294*P294,2)</f>
        <v>7.39</v>
      </c>
      <c r="R294" s="242" t="s">
        <v>419</v>
      </c>
      <c r="S294" s="242" t="s">
        <v>153</v>
      </c>
      <c r="T294" s="243" t="s">
        <v>153</v>
      </c>
      <c r="U294" s="222">
        <v>5.016</v>
      </c>
      <c r="V294" s="222">
        <f>ROUND(E294*U294,2)</f>
        <v>20.59</v>
      </c>
      <c r="W294" s="222"/>
      <c r="X294" s="222" t="s">
        <v>154</v>
      </c>
      <c r="Y294" s="222" t="s">
        <v>155</v>
      </c>
      <c r="Z294" s="212"/>
      <c r="AA294" s="212"/>
      <c r="AB294" s="212"/>
      <c r="AC294" s="212"/>
      <c r="AD294" s="212"/>
      <c r="AE294" s="212"/>
      <c r="AF294" s="212"/>
      <c r="AG294" s="212" t="s">
        <v>156</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19"/>
      <c r="B295" s="220"/>
      <c r="C295" s="258" t="s">
        <v>459</v>
      </c>
      <c r="D295" s="244"/>
      <c r="E295" s="244"/>
      <c r="F295" s="244"/>
      <c r="G295" s="244"/>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164</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61" t="s">
        <v>460</v>
      </c>
      <c r="D296" s="254"/>
      <c r="E296" s="254"/>
      <c r="F296" s="254"/>
      <c r="G296" s="254"/>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189</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
      <c r="A297" s="219"/>
      <c r="B297" s="220"/>
      <c r="C297" s="257" t="s">
        <v>461</v>
      </c>
      <c r="D297" s="223"/>
      <c r="E297" s="224">
        <v>0.52800000000000002</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158</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57" t="s">
        <v>462</v>
      </c>
      <c r="D298" s="223"/>
      <c r="E298" s="224">
        <v>0.1188</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158</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57" t="s">
        <v>463</v>
      </c>
      <c r="D299" s="223"/>
      <c r="E299" s="224">
        <v>1.3859999999999999</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158</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57" t="s">
        <v>464</v>
      </c>
      <c r="D300" s="223"/>
      <c r="E300" s="224">
        <v>1.5276000000000001</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158</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57" t="s">
        <v>465</v>
      </c>
      <c r="D301" s="223"/>
      <c r="E301" s="224">
        <v>0.5454</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158</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ht="22.5" outlineLevel="1" x14ac:dyDescent="0.2">
      <c r="A302" s="237">
        <v>71</v>
      </c>
      <c r="B302" s="238" t="s">
        <v>466</v>
      </c>
      <c r="C302" s="256" t="s">
        <v>467</v>
      </c>
      <c r="D302" s="239" t="s">
        <v>151</v>
      </c>
      <c r="E302" s="240">
        <v>1.6160000000000001</v>
      </c>
      <c r="F302" s="241"/>
      <c r="G302" s="242">
        <f>ROUND(E302*F302,2)</f>
        <v>0</v>
      </c>
      <c r="H302" s="241"/>
      <c r="I302" s="242">
        <f>ROUND(E302*H302,2)</f>
        <v>0</v>
      </c>
      <c r="J302" s="241"/>
      <c r="K302" s="242">
        <f>ROUND(E302*J302,2)</f>
        <v>0</v>
      </c>
      <c r="L302" s="242">
        <v>21</v>
      </c>
      <c r="M302" s="242">
        <f>G302*(1+L302/100)</f>
        <v>0</v>
      </c>
      <c r="N302" s="240">
        <v>5.4000000000000001E-4</v>
      </c>
      <c r="O302" s="240">
        <f>ROUND(E302*N302,2)</f>
        <v>0</v>
      </c>
      <c r="P302" s="240">
        <v>0.18</v>
      </c>
      <c r="Q302" s="240">
        <f>ROUND(E302*P302,2)</f>
        <v>0.28999999999999998</v>
      </c>
      <c r="R302" s="242" t="s">
        <v>419</v>
      </c>
      <c r="S302" s="242" t="s">
        <v>153</v>
      </c>
      <c r="T302" s="243" t="s">
        <v>153</v>
      </c>
      <c r="U302" s="222">
        <v>0.309</v>
      </c>
      <c r="V302" s="222">
        <f>ROUND(E302*U302,2)</f>
        <v>0.5</v>
      </c>
      <c r="W302" s="222"/>
      <c r="X302" s="222" t="s">
        <v>154</v>
      </c>
      <c r="Y302" s="222" t="s">
        <v>155</v>
      </c>
      <c r="Z302" s="212"/>
      <c r="AA302" s="212"/>
      <c r="AB302" s="212"/>
      <c r="AC302" s="212"/>
      <c r="AD302" s="212"/>
      <c r="AE302" s="212"/>
      <c r="AF302" s="212"/>
      <c r="AG302" s="212" t="s">
        <v>156</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58" t="s">
        <v>459</v>
      </c>
      <c r="D303" s="244"/>
      <c r="E303" s="244"/>
      <c r="F303" s="244"/>
      <c r="G303" s="244"/>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164</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
      <c r="A304" s="219"/>
      <c r="B304" s="220"/>
      <c r="C304" s="261" t="s">
        <v>460</v>
      </c>
      <c r="D304" s="254"/>
      <c r="E304" s="254"/>
      <c r="F304" s="254"/>
      <c r="G304" s="254"/>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189</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57" t="s">
        <v>468</v>
      </c>
      <c r="D305" s="223"/>
      <c r="E305" s="224">
        <v>1.6160000000000001</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158</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ht="22.5" outlineLevel="1" x14ac:dyDescent="0.2">
      <c r="A306" s="245">
        <v>72</v>
      </c>
      <c r="B306" s="246" t="s">
        <v>469</v>
      </c>
      <c r="C306" s="259" t="s">
        <v>470</v>
      </c>
      <c r="D306" s="247" t="s">
        <v>217</v>
      </c>
      <c r="E306" s="248">
        <v>1</v>
      </c>
      <c r="F306" s="249"/>
      <c r="G306" s="250">
        <f>ROUND(E306*F306,2)</f>
        <v>0</v>
      </c>
      <c r="H306" s="249"/>
      <c r="I306" s="250">
        <f>ROUND(E306*H306,2)</f>
        <v>0</v>
      </c>
      <c r="J306" s="249"/>
      <c r="K306" s="250">
        <f>ROUND(E306*J306,2)</f>
        <v>0</v>
      </c>
      <c r="L306" s="250">
        <v>21</v>
      </c>
      <c r="M306" s="250">
        <f>G306*(1+L306/100)</f>
        <v>0</v>
      </c>
      <c r="N306" s="248">
        <v>0</v>
      </c>
      <c r="O306" s="248">
        <f>ROUND(E306*N306,2)</f>
        <v>0</v>
      </c>
      <c r="P306" s="248">
        <v>4.2000000000000003E-2</v>
      </c>
      <c r="Q306" s="248">
        <f>ROUND(E306*P306,2)</f>
        <v>0.04</v>
      </c>
      <c r="R306" s="250" t="s">
        <v>419</v>
      </c>
      <c r="S306" s="250" t="s">
        <v>153</v>
      </c>
      <c r="T306" s="251" t="s">
        <v>153</v>
      </c>
      <c r="U306" s="222">
        <v>0.71499999999999997</v>
      </c>
      <c r="V306" s="222">
        <f>ROUND(E306*U306,2)</f>
        <v>0.72</v>
      </c>
      <c r="W306" s="222"/>
      <c r="X306" s="222" t="s">
        <v>154</v>
      </c>
      <c r="Y306" s="222" t="s">
        <v>155</v>
      </c>
      <c r="Z306" s="212"/>
      <c r="AA306" s="212"/>
      <c r="AB306" s="212"/>
      <c r="AC306" s="212"/>
      <c r="AD306" s="212"/>
      <c r="AE306" s="212"/>
      <c r="AF306" s="212"/>
      <c r="AG306" s="212" t="s">
        <v>156</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ht="22.5" outlineLevel="1" x14ac:dyDescent="0.2">
      <c r="A307" s="237">
        <v>73</v>
      </c>
      <c r="B307" s="238" t="s">
        <v>471</v>
      </c>
      <c r="C307" s="256" t="s">
        <v>472</v>
      </c>
      <c r="D307" s="239" t="s">
        <v>151</v>
      </c>
      <c r="E307" s="240">
        <v>249.12700000000001</v>
      </c>
      <c r="F307" s="241"/>
      <c r="G307" s="242">
        <f>ROUND(E307*F307,2)</f>
        <v>0</v>
      </c>
      <c r="H307" s="241"/>
      <c r="I307" s="242">
        <f>ROUND(E307*H307,2)</f>
        <v>0</v>
      </c>
      <c r="J307" s="241"/>
      <c r="K307" s="242">
        <f>ROUND(E307*J307,2)</f>
        <v>0</v>
      </c>
      <c r="L307" s="242">
        <v>21</v>
      </c>
      <c r="M307" s="242">
        <f>G307*(1+L307/100)</f>
        <v>0</v>
      </c>
      <c r="N307" s="240">
        <v>0</v>
      </c>
      <c r="O307" s="240">
        <f>ROUND(E307*N307,2)</f>
        <v>0</v>
      </c>
      <c r="P307" s="240">
        <v>4.5999999999999999E-2</v>
      </c>
      <c r="Q307" s="240">
        <f>ROUND(E307*P307,2)</f>
        <v>11.46</v>
      </c>
      <c r="R307" s="242" t="s">
        <v>419</v>
      </c>
      <c r="S307" s="242" t="s">
        <v>153</v>
      </c>
      <c r="T307" s="243" t="s">
        <v>153</v>
      </c>
      <c r="U307" s="222">
        <v>0.26</v>
      </c>
      <c r="V307" s="222">
        <f>ROUND(E307*U307,2)</f>
        <v>64.77</v>
      </c>
      <c r="W307" s="222"/>
      <c r="X307" s="222" t="s">
        <v>154</v>
      </c>
      <c r="Y307" s="222" t="s">
        <v>155</v>
      </c>
      <c r="Z307" s="212"/>
      <c r="AA307" s="212"/>
      <c r="AB307" s="212"/>
      <c r="AC307" s="212"/>
      <c r="AD307" s="212"/>
      <c r="AE307" s="212"/>
      <c r="AF307" s="212"/>
      <c r="AG307" s="212" t="s">
        <v>156</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
      <c r="A308" s="219"/>
      <c r="B308" s="220"/>
      <c r="C308" s="257" t="s">
        <v>288</v>
      </c>
      <c r="D308" s="223"/>
      <c r="E308" s="224">
        <v>87.1</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158</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7" t="s">
        <v>289</v>
      </c>
      <c r="D309" s="223"/>
      <c r="E309" s="224">
        <v>62.511000000000003</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158</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7" t="s">
        <v>290</v>
      </c>
      <c r="D310" s="223"/>
      <c r="E310" s="224">
        <v>21.574000000000002</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158</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7" t="s">
        <v>291</v>
      </c>
      <c r="D311" s="223"/>
      <c r="E311" s="224">
        <v>22.914000000000001</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158</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57" t="s">
        <v>292</v>
      </c>
      <c r="D312" s="223"/>
      <c r="E312" s="224">
        <v>15.343</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158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57" t="s">
        <v>293</v>
      </c>
      <c r="D313" s="223"/>
      <c r="E313" s="224">
        <v>19.899000000000001</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158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57" t="s">
        <v>294</v>
      </c>
      <c r="D314" s="223"/>
      <c r="E314" s="224">
        <v>13.536</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158</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57" t="s">
        <v>295</v>
      </c>
      <c r="D315" s="223"/>
      <c r="E315" s="224">
        <v>6.25</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158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ht="22.5" outlineLevel="1" x14ac:dyDescent="0.2">
      <c r="A316" s="237">
        <v>74</v>
      </c>
      <c r="B316" s="238" t="s">
        <v>473</v>
      </c>
      <c r="C316" s="256" t="s">
        <v>474</v>
      </c>
      <c r="D316" s="239" t="s">
        <v>151</v>
      </c>
      <c r="E316" s="240">
        <v>140.43459999999999</v>
      </c>
      <c r="F316" s="241"/>
      <c r="G316" s="242">
        <f>ROUND(E316*F316,2)</f>
        <v>0</v>
      </c>
      <c r="H316" s="241"/>
      <c r="I316" s="242">
        <f>ROUND(E316*H316,2)</f>
        <v>0</v>
      </c>
      <c r="J316" s="241"/>
      <c r="K316" s="242">
        <f>ROUND(E316*J316,2)</f>
        <v>0</v>
      </c>
      <c r="L316" s="242">
        <v>21</v>
      </c>
      <c r="M316" s="242">
        <f>G316*(1+L316/100)</f>
        <v>0</v>
      </c>
      <c r="N316" s="240">
        <v>0</v>
      </c>
      <c r="O316" s="240">
        <f>ROUND(E316*N316,2)</f>
        <v>0</v>
      </c>
      <c r="P316" s="240">
        <v>5.0000000000000001E-3</v>
      </c>
      <c r="Q316" s="240">
        <f>ROUND(E316*P316,2)</f>
        <v>0.7</v>
      </c>
      <c r="R316" s="242" t="s">
        <v>419</v>
      </c>
      <c r="S316" s="242" t="s">
        <v>153</v>
      </c>
      <c r="T316" s="243" t="s">
        <v>153</v>
      </c>
      <c r="U316" s="222">
        <v>0.03</v>
      </c>
      <c r="V316" s="222">
        <f>ROUND(E316*U316,2)</f>
        <v>4.21</v>
      </c>
      <c r="W316" s="222"/>
      <c r="X316" s="222" t="s">
        <v>154</v>
      </c>
      <c r="Y316" s="222" t="s">
        <v>155</v>
      </c>
      <c r="Z316" s="212"/>
      <c r="AA316" s="212"/>
      <c r="AB316" s="212"/>
      <c r="AC316" s="212"/>
      <c r="AD316" s="212"/>
      <c r="AE316" s="212"/>
      <c r="AF316" s="212"/>
      <c r="AG316" s="212" t="s">
        <v>156</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57" t="s">
        <v>310</v>
      </c>
      <c r="D317" s="223"/>
      <c r="E317" s="224">
        <v>167.04</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158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57" t="s">
        <v>311</v>
      </c>
      <c r="D318" s="223"/>
      <c r="E318" s="224"/>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158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57" t="s">
        <v>312</v>
      </c>
      <c r="D319" s="223"/>
      <c r="E319" s="224">
        <v>-3.8252000000000002</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158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7" t="s">
        <v>313</v>
      </c>
      <c r="D320" s="223"/>
      <c r="E320" s="224">
        <v>-0.94079999999999997</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158</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57" t="s">
        <v>314</v>
      </c>
      <c r="D321" s="223"/>
      <c r="E321" s="224">
        <v>-4.41</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158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57" t="s">
        <v>315</v>
      </c>
      <c r="D322" s="223"/>
      <c r="E322" s="224">
        <v>-10.9634</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158</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57" t="s">
        <v>316</v>
      </c>
      <c r="D323" s="223"/>
      <c r="E323" s="224">
        <v>-2.266</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158</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57" t="s">
        <v>317</v>
      </c>
      <c r="D324" s="223"/>
      <c r="E324" s="224">
        <v>-4.2</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158</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x14ac:dyDescent="0.2">
      <c r="A325" s="230" t="s">
        <v>147</v>
      </c>
      <c r="B325" s="231" t="s">
        <v>87</v>
      </c>
      <c r="C325" s="255" t="s">
        <v>88</v>
      </c>
      <c r="D325" s="232"/>
      <c r="E325" s="233"/>
      <c r="F325" s="234"/>
      <c r="G325" s="234">
        <f>SUMIF(AG326:AG327,"&lt;&gt;NOR",G326:G327)</f>
        <v>0</v>
      </c>
      <c r="H325" s="234"/>
      <c r="I325" s="234">
        <f>SUM(I326:I327)</f>
        <v>0</v>
      </c>
      <c r="J325" s="234"/>
      <c r="K325" s="234">
        <f>SUM(K326:K327)</f>
        <v>0</v>
      </c>
      <c r="L325" s="234"/>
      <c r="M325" s="234">
        <f>SUM(M326:M327)</f>
        <v>0</v>
      </c>
      <c r="N325" s="233"/>
      <c r="O325" s="233">
        <f>SUM(O326:O327)</f>
        <v>0</v>
      </c>
      <c r="P325" s="233"/>
      <c r="Q325" s="233">
        <f>SUM(Q326:Q327)</f>
        <v>0</v>
      </c>
      <c r="R325" s="234"/>
      <c r="S325" s="234"/>
      <c r="T325" s="235"/>
      <c r="U325" s="229"/>
      <c r="V325" s="229">
        <f>SUM(V326:V327)</f>
        <v>38.68</v>
      </c>
      <c r="W325" s="229"/>
      <c r="X325" s="229"/>
      <c r="Y325" s="229"/>
      <c r="AG325" t="s">
        <v>148</v>
      </c>
    </row>
    <row r="326" spans="1:60" ht="22.5" outlineLevel="1" x14ac:dyDescent="0.2">
      <c r="A326" s="237">
        <v>75</v>
      </c>
      <c r="B326" s="238" t="s">
        <v>475</v>
      </c>
      <c r="C326" s="256" t="s">
        <v>476</v>
      </c>
      <c r="D326" s="239" t="s">
        <v>241</v>
      </c>
      <c r="E326" s="240">
        <v>41.217979999999997</v>
      </c>
      <c r="F326" s="241"/>
      <c r="G326" s="242">
        <f>ROUND(E326*F326,2)</f>
        <v>0</v>
      </c>
      <c r="H326" s="241"/>
      <c r="I326" s="242">
        <f>ROUND(E326*H326,2)</f>
        <v>0</v>
      </c>
      <c r="J326" s="241"/>
      <c r="K326" s="242">
        <f>ROUND(E326*J326,2)</f>
        <v>0</v>
      </c>
      <c r="L326" s="242">
        <v>21</v>
      </c>
      <c r="M326" s="242">
        <f>G326*(1+L326/100)</f>
        <v>0</v>
      </c>
      <c r="N326" s="240">
        <v>0</v>
      </c>
      <c r="O326" s="240">
        <f>ROUND(E326*N326,2)</f>
        <v>0</v>
      </c>
      <c r="P326" s="240">
        <v>0</v>
      </c>
      <c r="Q326" s="240">
        <f>ROUND(E326*P326,2)</f>
        <v>0</v>
      </c>
      <c r="R326" s="242" t="s">
        <v>208</v>
      </c>
      <c r="S326" s="242" t="s">
        <v>153</v>
      </c>
      <c r="T326" s="243" t="s">
        <v>153</v>
      </c>
      <c r="U326" s="222">
        <v>0.9385</v>
      </c>
      <c r="V326" s="222">
        <f>ROUND(E326*U326,2)</f>
        <v>38.68</v>
      </c>
      <c r="W326" s="222"/>
      <c r="X326" s="222" t="s">
        <v>477</v>
      </c>
      <c r="Y326" s="222" t="s">
        <v>155</v>
      </c>
      <c r="Z326" s="212"/>
      <c r="AA326" s="212"/>
      <c r="AB326" s="212"/>
      <c r="AC326" s="212"/>
      <c r="AD326" s="212"/>
      <c r="AE326" s="212"/>
      <c r="AF326" s="212"/>
      <c r="AG326" s="212" t="s">
        <v>478</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58" t="s">
        <v>479</v>
      </c>
      <c r="D327" s="244"/>
      <c r="E327" s="244"/>
      <c r="F327" s="244"/>
      <c r="G327" s="244"/>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164</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x14ac:dyDescent="0.2">
      <c r="A328" s="230" t="s">
        <v>147</v>
      </c>
      <c r="B328" s="231" t="s">
        <v>89</v>
      </c>
      <c r="C328" s="255" t="s">
        <v>90</v>
      </c>
      <c r="D328" s="232"/>
      <c r="E328" s="233"/>
      <c r="F328" s="234"/>
      <c r="G328" s="234">
        <f>SUMIF(AG329:AG341,"&lt;&gt;NOR",G329:G341)</f>
        <v>0</v>
      </c>
      <c r="H328" s="234"/>
      <c r="I328" s="234">
        <f>SUM(I329:I341)</f>
        <v>0</v>
      </c>
      <c r="J328" s="234"/>
      <c r="K328" s="234">
        <f>SUM(K329:K341)</f>
        <v>0</v>
      </c>
      <c r="L328" s="234"/>
      <c r="M328" s="234">
        <f>SUM(M329:M341)</f>
        <v>0</v>
      </c>
      <c r="N328" s="233"/>
      <c r="O328" s="233">
        <f>SUM(O329:O341)</f>
        <v>0.08</v>
      </c>
      <c r="P328" s="233"/>
      <c r="Q328" s="233">
        <f>SUM(Q329:Q341)</f>
        <v>0</v>
      </c>
      <c r="R328" s="234"/>
      <c r="S328" s="234"/>
      <c r="T328" s="235"/>
      <c r="U328" s="229"/>
      <c r="V328" s="229">
        <f>SUM(V329:V341)</f>
        <v>8.1900000000000013</v>
      </c>
      <c r="W328" s="229"/>
      <c r="X328" s="229"/>
      <c r="Y328" s="229"/>
      <c r="AG328" t="s">
        <v>148</v>
      </c>
    </row>
    <row r="329" spans="1:60" ht="22.5" outlineLevel="1" x14ac:dyDescent="0.2">
      <c r="A329" s="245">
        <v>76</v>
      </c>
      <c r="B329" s="246" t="s">
        <v>480</v>
      </c>
      <c r="C329" s="259" t="s">
        <v>481</v>
      </c>
      <c r="D329" s="247" t="s">
        <v>151</v>
      </c>
      <c r="E329" s="248">
        <v>4</v>
      </c>
      <c r="F329" s="249"/>
      <c r="G329" s="250">
        <f>ROUND(E329*F329,2)</f>
        <v>0</v>
      </c>
      <c r="H329" s="249"/>
      <c r="I329" s="250">
        <f>ROUND(E329*H329,2)</f>
        <v>0</v>
      </c>
      <c r="J329" s="249"/>
      <c r="K329" s="250">
        <f>ROUND(E329*J329,2)</f>
        <v>0</v>
      </c>
      <c r="L329" s="250">
        <v>21</v>
      </c>
      <c r="M329" s="250">
        <f>G329*(1+L329/100)</f>
        <v>0</v>
      </c>
      <c r="N329" s="248">
        <v>3.3E-4</v>
      </c>
      <c r="O329" s="248">
        <f>ROUND(E329*N329,2)</f>
        <v>0</v>
      </c>
      <c r="P329" s="248">
        <v>0</v>
      </c>
      <c r="Q329" s="248">
        <f>ROUND(E329*P329,2)</f>
        <v>0</v>
      </c>
      <c r="R329" s="250" t="s">
        <v>482</v>
      </c>
      <c r="S329" s="250" t="s">
        <v>153</v>
      </c>
      <c r="T329" s="251" t="s">
        <v>153</v>
      </c>
      <c r="U329" s="222">
        <v>2.75E-2</v>
      </c>
      <c r="V329" s="222">
        <f>ROUND(E329*U329,2)</f>
        <v>0.11</v>
      </c>
      <c r="W329" s="222"/>
      <c r="X329" s="222" t="s">
        <v>154</v>
      </c>
      <c r="Y329" s="222" t="s">
        <v>155</v>
      </c>
      <c r="Z329" s="212"/>
      <c r="AA329" s="212"/>
      <c r="AB329" s="212"/>
      <c r="AC329" s="212"/>
      <c r="AD329" s="212"/>
      <c r="AE329" s="212"/>
      <c r="AF329" s="212"/>
      <c r="AG329" s="212" t="s">
        <v>156</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ht="22.5" outlineLevel="1" x14ac:dyDescent="0.2">
      <c r="A330" s="237">
        <v>77</v>
      </c>
      <c r="B330" s="238" t="s">
        <v>483</v>
      </c>
      <c r="C330" s="256" t="s">
        <v>484</v>
      </c>
      <c r="D330" s="239" t="s">
        <v>151</v>
      </c>
      <c r="E330" s="240">
        <v>4</v>
      </c>
      <c r="F330" s="241"/>
      <c r="G330" s="242">
        <f>ROUND(E330*F330,2)</f>
        <v>0</v>
      </c>
      <c r="H330" s="241"/>
      <c r="I330" s="242">
        <f>ROUND(E330*H330,2)</f>
        <v>0</v>
      </c>
      <c r="J330" s="241"/>
      <c r="K330" s="242">
        <f>ROUND(E330*J330,2)</f>
        <v>0</v>
      </c>
      <c r="L330" s="242">
        <v>21</v>
      </c>
      <c r="M330" s="242">
        <f>G330*(1+L330/100)</f>
        <v>0</v>
      </c>
      <c r="N330" s="240">
        <v>5.47E-3</v>
      </c>
      <c r="O330" s="240">
        <f>ROUND(E330*N330,2)</f>
        <v>0.02</v>
      </c>
      <c r="P330" s="240">
        <v>0</v>
      </c>
      <c r="Q330" s="240">
        <f>ROUND(E330*P330,2)</f>
        <v>0</v>
      </c>
      <c r="R330" s="242" t="s">
        <v>482</v>
      </c>
      <c r="S330" s="242" t="s">
        <v>153</v>
      </c>
      <c r="T330" s="243" t="s">
        <v>153</v>
      </c>
      <c r="U330" s="222">
        <v>0.22991</v>
      </c>
      <c r="V330" s="222">
        <f>ROUND(E330*U330,2)</f>
        <v>0.92</v>
      </c>
      <c r="W330" s="222"/>
      <c r="X330" s="222" t="s">
        <v>154</v>
      </c>
      <c r="Y330" s="222" t="s">
        <v>155</v>
      </c>
      <c r="Z330" s="212"/>
      <c r="AA330" s="212"/>
      <c r="AB330" s="212"/>
      <c r="AC330" s="212"/>
      <c r="AD330" s="212"/>
      <c r="AE330" s="212"/>
      <c r="AF330" s="212"/>
      <c r="AG330" s="212" t="s">
        <v>156</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60" t="s">
        <v>485</v>
      </c>
      <c r="D331" s="252"/>
      <c r="E331" s="252"/>
      <c r="F331" s="252"/>
      <c r="G331" s="25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189</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53" t="str">
        <f>C331</f>
        <v>Provedení očištění povrchu a natavení jedné vrstvy modifikovaného asfaltového pásu včetně dodávky materiálů.</v>
      </c>
      <c r="BB331" s="212"/>
      <c r="BC331" s="212"/>
      <c r="BD331" s="212"/>
      <c r="BE331" s="212"/>
      <c r="BF331" s="212"/>
      <c r="BG331" s="212"/>
      <c r="BH331" s="212"/>
    </row>
    <row r="332" spans="1:60" outlineLevel="1" x14ac:dyDescent="0.2">
      <c r="A332" s="245">
        <v>78</v>
      </c>
      <c r="B332" s="246" t="s">
        <v>486</v>
      </c>
      <c r="C332" s="259" t="s">
        <v>487</v>
      </c>
      <c r="D332" s="247" t="s">
        <v>151</v>
      </c>
      <c r="E332" s="248">
        <v>4</v>
      </c>
      <c r="F332" s="249"/>
      <c r="G332" s="250">
        <f>ROUND(E332*F332,2)</f>
        <v>0</v>
      </c>
      <c r="H332" s="249"/>
      <c r="I332" s="250">
        <f>ROUND(E332*H332,2)</f>
        <v>0</v>
      </c>
      <c r="J332" s="249"/>
      <c r="K332" s="250">
        <f>ROUND(E332*J332,2)</f>
        <v>0</v>
      </c>
      <c r="L332" s="250">
        <v>21</v>
      </c>
      <c r="M332" s="250">
        <f>G332*(1+L332/100)</f>
        <v>0</v>
      </c>
      <c r="N332" s="248">
        <v>0</v>
      </c>
      <c r="O332" s="248">
        <f>ROUND(E332*N332,2)</f>
        <v>0</v>
      </c>
      <c r="P332" s="248">
        <v>0</v>
      </c>
      <c r="Q332" s="248">
        <f>ROUND(E332*P332,2)</f>
        <v>0</v>
      </c>
      <c r="R332" s="250" t="s">
        <v>482</v>
      </c>
      <c r="S332" s="250" t="s">
        <v>153</v>
      </c>
      <c r="T332" s="251" t="s">
        <v>153</v>
      </c>
      <c r="U332" s="222">
        <v>6.0000000000000001E-3</v>
      </c>
      <c r="V332" s="222">
        <f>ROUND(E332*U332,2)</f>
        <v>0.02</v>
      </c>
      <c r="W332" s="222"/>
      <c r="X332" s="222" t="s">
        <v>154</v>
      </c>
      <c r="Y332" s="222" t="s">
        <v>155</v>
      </c>
      <c r="Z332" s="212"/>
      <c r="AA332" s="212"/>
      <c r="AB332" s="212"/>
      <c r="AC332" s="212"/>
      <c r="AD332" s="212"/>
      <c r="AE332" s="212"/>
      <c r="AF332" s="212"/>
      <c r="AG332" s="212" t="s">
        <v>156</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45">
        <v>79</v>
      </c>
      <c r="B333" s="246" t="s">
        <v>488</v>
      </c>
      <c r="C333" s="259" t="s">
        <v>489</v>
      </c>
      <c r="D333" s="247" t="s">
        <v>151</v>
      </c>
      <c r="E333" s="248">
        <v>4</v>
      </c>
      <c r="F333" s="249"/>
      <c r="G333" s="250">
        <f>ROUND(E333*F333,2)</f>
        <v>0</v>
      </c>
      <c r="H333" s="249"/>
      <c r="I333" s="250">
        <f>ROUND(E333*H333,2)</f>
        <v>0</v>
      </c>
      <c r="J333" s="249"/>
      <c r="K333" s="250">
        <f>ROUND(E333*J333,2)</f>
        <v>0</v>
      </c>
      <c r="L333" s="250">
        <v>21</v>
      </c>
      <c r="M333" s="250">
        <f>G333*(1+L333/100)</f>
        <v>0</v>
      </c>
      <c r="N333" s="248">
        <v>0</v>
      </c>
      <c r="O333" s="248">
        <f>ROUND(E333*N333,2)</f>
        <v>0</v>
      </c>
      <c r="P333" s="248">
        <v>0</v>
      </c>
      <c r="Q333" s="248">
        <f>ROUND(E333*P333,2)</f>
        <v>0</v>
      </c>
      <c r="R333" s="250" t="s">
        <v>482</v>
      </c>
      <c r="S333" s="250" t="s">
        <v>153</v>
      </c>
      <c r="T333" s="251" t="s">
        <v>153</v>
      </c>
      <c r="U333" s="222">
        <v>7.4999999999999997E-2</v>
      </c>
      <c r="V333" s="222">
        <f>ROUND(E333*U333,2)</f>
        <v>0.3</v>
      </c>
      <c r="W333" s="222"/>
      <c r="X333" s="222" t="s">
        <v>154</v>
      </c>
      <c r="Y333" s="222" t="s">
        <v>155</v>
      </c>
      <c r="Z333" s="212"/>
      <c r="AA333" s="212"/>
      <c r="AB333" s="212"/>
      <c r="AC333" s="212"/>
      <c r="AD333" s="212"/>
      <c r="AE333" s="212"/>
      <c r="AF333" s="212"/>
      <c r="AG333" s="212" t="s">
        <v>156</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37">
        <v>80</v>
      </c>
      <c r="B334" s="238" t="s">
        <v>490</v>
      </c>
      <c r="C334" s="256" t="s">
        <v>491</v>
      </c>
      <c r="D334" s="239" t="s">
        <v>151</v>
      </c>
      <c r="E334" s="240">
        <v>17.408000000000001</v>
      </c>
      <c r="F334" s="241"/>
      <c r="G334" s="242">
        <f>ROUND(E334*F334,2)</f>
        <v>0</v>
      </c>
      <c r="H334" s="241"/>
      <c r="I334" s="242">
        <f>ROUND(E334*H334,2)</f>
        <v>0</v>
      </c>
      <c r="J334" s="241"/>
      <c r="K334" s="242">
        <f>ROUND(E334*J334,2)</f>
        <v>0</v>
      </c>
      <c r="L334" s="242">
        <v>21</v>
      </c>
      <c r="M334" s="242">
        <f>G334*(1+L334/100)</f>
        <v>0</v>
      </c>
      <c r="N334" s="240">
        <v>3.6800000000000001E-3</v>
      </c>
      <c r="O334" s="240">
        <f>ROUND(E334*N334,2)</f>
        <v>0.06</v>
      </c>
      <c r="P334" s="240">
        <v>0</v>
      </c>
      <c r="Q334" s="240">
        <f>ROUND(E334*P334,2)</f>
        <v>0</v>
      </c>
      <c r="R334" s="242" t="s">
        <v>482</v>
      </c>
      <c r="S334" s="242" t="s">
        <v>153</v>
      </c>
      <c r="T334" s="243" t="s">
        <v>153</v>
      </c>
      <c r="U334" s="222">
        <v>0.38500000000000001</v>
      </c>
      <c r="V334" s="222">
        <f>ROUND(E334*U334,2)</f>
        <v>6.7</v>
      </c>
      <c r="W334" s="222"/>
      <c r="X334" s="222" t="s">
        <v>154</v>
      </c>
      <c r="Y334" s="222" t="s">
        <v>155</v>
      </c>
      <c r="Z334" s="212"/>
      <c r="AA334" s="212"/>
      <c r="AB334" s="212"/>
      <c r="AC334" s="212"/>
      <c r="AD334" s="212"/>
      <c r="AE334" s="212"/>
      <c r="AF334" s="212"/>
      <c r="AG334" s="212" t="s">
        <v>156</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60" t="s">
        <v>492</v>
      </c>
      <c r="D335" s="252"/>
      <c r="E335" s="252"/>
      <c r="F335" s="252"/>
      <c r="G335" s="25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189</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57" t="s">
        <v>493</v>
      </c>
      <c r="D336" s="223"/>
      <c r="E336" s="224">
        <v>6.2</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158</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57" t="s">
        <v>494</v>
      </c>
      <c r="D337" s="223"/>
      <c r="E337" s="224">
        <v>1.782</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158</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57" t="s">
        <v>495</v>
      </c>
      <c r="D338" s="223"/>
      <c r="E338" s="224">
        <v>1.3740000000000001</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158</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57" t="s">
        <v>496</v>
      </c>
      <c r="D339" s="223"/>
      <c r="E339" s="224">
        <v>8.0519999999999996</v>
      </c>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158</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37">
        <v>81</v>
      </c>
      <c r="B340" s="238" t="s">
        <v>497</v>
      </c>
      <c r="C340" s="256" t="s">
        <v>498</v>
      </c>
      <c r="D340" s="239" t="s">
        <v>241</v>
      </c>
      <c r="E340" s="240">
        <v>8.7260000000000004E-2</v>
      </c>
      <c r="F340" s="241"/>
      <c r="G340" s="242">
        <f>ROUND(E340*F340,2)</f>
        <v>0</v>
      </c>
      <c r="H340" s="241"/>
      <c r="I340" s="242">
        <f>ROUND(E340*H340,2)</f>
        <v>0</v>
      </c>
      <c r="J340" s="241"/>
      <c r="K340" s="242">
        <f>ROUND(E340*J340,2)</f>
        <v>0</v>
      </c>
      <c r="L340" s="242">
        <v>21</v>
      </c>
      <c r="M340" s="242">
        <f>G340*(1+L340/100)</f>
        <v>0</v>
      </c>
      <c r="N340" s="240">
        <v>0</v>
      </c>
      <c r="O340" s="240">
        <f>ROUND(E340*N340,2)</f>
        <v>0</v>
      </c>
      <c r="P340" s="240">
        <v>0</v>
      </c>
      <c r="Q340" s="240">
        <f>ROUND(E340*P340,2)</f>
        <v>0</v>
      </c>
      <c r="R340" s="242" t="s">
        <v>482</v>
      </c>
      <c r="S340" s="242" t="s">
        <v>153</v>
      </c>
      <c r="T340" s="243" t="s">
        <v>153</v>
      </c>
      <c r="U340" s="222">
        <v>1.5669999999999999</v>
      </c>
      <c r="V340" s="222">
        <f>ROUND(E340*U340,2)</f>
        <v>0.14000000000000001</v>
      </c>
      <c r="W340" s="222"/>
      <c r="X340" s="222" t="s">
        <v>477</v>
      </c>
      <c r="Y340" s="222" t="s">
        <v>155</v>
      </c>
      <c r="Z340" s="212"/>
      <c r="AA340" s="212"/>
      <c r="AB340" s="212"/>
      <c r="AC340" s="212"/>
      <c r="AD340" s="212"/>
      <c r="AE340" s="212"/>
      <c r="AF340" s="212"/>
      <c r="AG340" s="212" t="s">
        <v>478</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2" x14ac:dyDescent="0.2">
      <c r="A341" s="219"/>
      <c r="B341" s="220"/>
      <c r="C341" s="258" t="s">
        <v>499</v>
      </c>
      <c r="D341" s="244"/>
      <c r="E341" s="244"/>
      <c r="F341" s="244"/>
      <c r="G341" s="244"/>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164</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x14ac:dyDescent="0.2">
      <c r="A342" s="230" t="s">
        <v>147</v>
      </c>
      <c r="B342" s="231" t="s">
        <v>91</v>
      </c>
      <c r="C342" s="255" t="s">
        <v>92</v>
      </c>
      <c r="D342" s="232"/>
      <c r="E342" s="233"/>
      <c r="F342" s="234"/>
      <c r="G342" s="234">
        <f>SUMIF(AG343:AG343,"&lt;&gt;NOR",G343:G343)</f>
        <v>0</v>
      </c>
      <c r="H342" s="234"/>
      <c r="I342" s="234">
        <f>SUM(I343:I343)</f>
        <v>0</v>
      </c>
      <c r="J342" s="234"/>
      <c r="K342" s="234">
        <f>SUM(K343:K343)</f>
        <v>0</v>
      </c>
      <c r="L342" s="234"/>
      <c r="M342" s="234">
        <f>SUM(M343:M343)</f>
        <v>0</v>
      </c>
      <c r="N342" s="233"/>
      <c r="O342" s="233">
        <f>SUM(O343:O343)</f>
        <v>0</v>
      </c>
      <c r="P342" s="233"/>
      <c r="Q342" s="233">
        <f>SUM(Q343:Q343)</f>
        <v>0</v>
      </c>
      <c r="R342" s="234"/>
      <c r="S342" s="234"/>
      <c r="T342" s="235"/>
      <c r="U342" s="229"/>
      <c r="V342" s="229">
        <f>SUM(V343:V343)</f>
        <v>0</v>
      </c>
      <c r="W342" s="229"/>
      <c r="X342" s="229"/>
      <c r="Y342" s="229"/>
      <c r="AG342" t="s">
        <v>148</v>
      </c>
    </row>
    <row r="343" spans="1:60" outlineLevel="1" x14ac:dyDescent="0.2">
      <c r="A343" s="245">
        <v>82</v>
      </c>
      <c r="B343" s="246" t="s">
        <v>91</v>
      </c>
      <c r="C343" s="259" t="s">
        <v>500</v>
      </c>
      <c r="D343" s="247" t="s">
        <v>501</v>
      </c>
      <c r="E343" s="248">
        <v>1</v>
      </c>
      <c r="F343" s="249"/>
      <c r="G343" s="250">
        <f>ROUND(E343*F343,2)</f>
        <v>0</v>
      </c>
      <c r="H343" s="249"/>
      <c r="I343" s="250">
        <f>ROUND(E343*H343,2)</f>
        <v>0</v>
      </c>
      <c r="J343" s="249"/>
      <c r="K343" s="250">
        <f>ROUND(E343*J343,2)</f>
        <v>0</v>
      </c>
      <c r="L343" s="250">
        <v>21</v>
      </c>
      <c r="M343" s="250">
        <f>G343*(1+L343/100)</f>
        <v>0</v>
      </c>
      <c r="N343" s="248">
        <v>0</v>
      </c>
      <c r="O343" s="248">
        <f>ROUND(E343*N343,2)</f>
        <v>0</v>
      </c>
      <c r="P343" s="248">
        <v>0</v>
      </c>
      <c r="Q343" s="248">
        <f>ROUND(E343*P343,2)</f>
        <v>0</v>
      </c>
      <c r="R343" s="250"/>
      <c r="S343" s="250" t="s">
        <v>502</v>
      </c>
      <c r="T343" s="251" t="s">
        <v>503</v>
      </c>
      <c r="U343" s="222">
        <v>0</v>
      </c>
      <c r="V343" s="222">
        <f>ROUND(E343*U343,2)</f>
        <v>0</v>
      </c>
      <c r="W343" s="222"/>
      <c r="X343" s="222" t="s">
        <v>154</v>
      </c>
      <c r="Y343" s="222" t="s">
        <v>155</v>
      </c>
      <c r="Z343" s="212"/>
      <c r="AA343" s="212"/>
      <c r="AB343" s="212"/>
      <c r="AC343" s="212"/>
      <c r="AD343" s="212"/>
      <c r="AE343" s="212"/>
      <c r="AF343" s="212"/>
      <c r="AG343" s="212" t="s">
        <v>156</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x14ac:dyDescent="0.2">
      <c r="A344" s="230" t="s">
        <v>147</v>
      </c>
      <c r="B344" s="231" t="s">
        <v>93</v>
      </c>
      <c r="C344" s="255" t="s">
        <v>94</v>
      </c>
      <c r="D344" s="232"/>
      <c r="E344" s="233"/>
      <c r="F344" s="234"/>
      <c r="G344" s="234">
        <f>SUMIF(AG345:AG356,"&lt;&gt;NOR",G345:G356)</f>
        <v>0</v>
      </c>
      <c r="H344" s="234"/>
      <c r="I344" s="234">
        <f>SUM(I345:I356)</f>
        <v>0</v>
      </c>
      <c r="J344" s="234"/>
      <c r="K344" s="234">
        <f>SUM(K345:K356)</f>
        <v>0</v>
      </c>
      <c r="L344" s="234"/>
      <c r="M344" s="234">
        <f>SUM(M345:M356)</f>
        <v>0</v>
      </c>
      <c r="N344" s="233"/>
      <c r="O344" s="233">
        <f>SUM(O345:O356)</f>
        <v>7.0000000000000007E-2</v>
      </c>
      <c r="P344" s="233"/>
      <c r="Q344" s="233">
        <f>SUM(Q345:Q356)</f>
        <v>0.05</v>
      </c>
      <c r="R344" s="234"/>
      <c r="S344" s="234"/>
      <c r="T344" s="235"/>
      <c r="U344" s="229"/>
      <c r="V344" s="229">
        <f>SUM(V345:V356)</f>
        <v>1.25</v>
      </c>
      <c r="W344" s="229"/>
      <c r="X344" s="229"/>
      <c r="Y344" s="229"/>
      <c r="AG344" t="s">
        <v>148</v>
      </c>
    </row>
    <row r="345" spans="1:60" outlineLevel="1" x14ac:dyDescent="0.2">
      <c r="A345" s="245">
        <v>83</v>
      </c>
      <c r="B345" s="246" t="s">
        <v>504</v>
      </c>
      <c r="C345" s="259" t="s">
        <v>505</v>
      </c>
      <c r="D345" s="247" t="s">
        <v>501</v>
      </c>
      <c r="E345" s="248">
        <v>1</v>
      </c>
      <c r="F345" s="249"/>
      <c r="G345" s="250">
        <f>ROUND(E345*F345,2)</f>
        <v>0</v>
      </c>
      <c r="H345" s="249"/>
      <c r="I345" s="250">
        <f>ROUND(E345*H345,2)</f>
        <v>0</v>
      </c>
      <c r="J345" s="249"/>
      <c r="K345" s="250">
        <f>ROUND(E345*J345,2)</f>
        <v>0</v>
      </c>
      <c r="L345" s="250">
        <v>21</v>
      </c>
      <c r="M345" s="250">
        <f>G345*(1+L345/100)</f>
        <v>0</v>
      </c>
      <c r="N345" s="248">
        <v>1.0880000000000001E-2</v>
      </c>
      <c r="O345" s="248">
        <f>ROUND(E345*N345,2)</f>
        <v>0.01</v>
      </c>
      <c r="P345" s="248">
        <v>0</v>
      </c>
      <c r="Q345" s="248">
        <f>ROUND(E345*P345,2)</f>
        <v>0</v>
      </c>
      <c r="R345" s="250" t="s">
        <v>506</v>
      </c>
      <c r="S345" s="250" t="s">
        <v>153</v>
      </c>
      <c r="T345" s="251" t="s">
        <v>153</v>
      </c>
      <c r="U345" s="222">
        <v>1.25</v>
      </c>
      <c r="V345" s="222">
        <f>ROUND(E345*U345,2)</f>
        <v>1.25</v>
      </c>
      <c r="W345" s="222"/>
      <c r="X345" s="222" t="s">
        <v>154</v>
      </c>
      <c r="Y345" s="222" t="s">
        <v>155</v>
      </c>
      <c r="Z345" s="212"/>
      <c r="AA345" s="212"/>
      <c r="AB345" s="212"/>
      <c r="AC345" s="212"/>
      <c r="AD345" s="212"/>
      <c r="AE345" s="212"/>
      <c r="AF345" s="212"/>
      <c r="AG345" s="212" t="s">
        <v>156</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ht="33.75" outlineLevel="1" x14ac:dyDescent="0.2">
      <c r="A346" s="237">
        <v>84</v>
      </c>
      <c r="B346" s="238" t="s">
        <v>507</v>
      </c>
      <c r="C346" s="256" t="s">
        <v>508</v>
      </c>
      <c r="D346" s="239" t="s">
        <v>213</v>
      </c>
      <c r="E346" s="240">
        <v>1</v>
      </c>
      <c r="F346" s="241"/>
      <c r="G346" s="242">
        <f>ROUND(E346*F346,2)</f>
        <v>0</v>
      </c>
      <c r="H346" s="241"/>
      <c r="I346" s="242">
        <f>ROUND(E346*H346,2)</f>
        <v>0</v>
      </c>
      <c r="J346" s="241"/>
      <c r="K346" s="242">
        <f>ROUND(E346*J346,2)</f>
        <v>0</v>
      </c>
      <c r="L346" s="242">
        <v>21</v>
      </c>
      <c r="M346" s="242">
        <f>G346*(1+L346/100)</f>
        <v>0</v>
      </c>
      <c r="N346" s="240">
        <v>1.917E-2</v>
      </c>
      <c r="O346" s="240">
        <f>ROUND(E346*N346,2)</f>
        <v>0.02</v>
      </c>
      <c r="P346" s="240">
        <v>0</v>
      </c>
      <c r="Q346" s="240">
        <f>ROUND(E346*P346,2)</f>
        <v>0</v>
      </c>
      <c r="R346" s="242" t="s">
        <v>509</v>
      </c>
      <c r="S346" s="242" t="s">
        <v>153</v>
      </c>
      <c r="T346" s="243" t="s">
        <v>153</v>
      </c>
      <c r="U346" s="222">
        <v>0</v>
      </c>
      <c r="V346" s="222">
        <f>ROUND(E346*U346,2)</f>
        <v>0</v>
      </c>
      <c r="W346" s="222"/>
      <c r="X346" s="222" t="s">
        <v>186</v>
      </c>
      <c r="Y346" s="222" t="s">
        <v>155</v>
      </c>
      <c r="Z346" s="212"/>
      <c r="AA346" s="212"/>
      <c r="AB346" s="212"/>
      <c r="AC346" s="212"/>
      <c r="AD346" s="212"/>
      <c r="AE346" s="212"/>
      <c r="AF346" s="212"/>
      <c r="AG346" s="212" t="s">
        <v>187</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ht="22.5" outlineLevel="2" x14ac:dyDescent="0.2">
      <c r="A347" s="219"/>
      <c r="B347" s="220"/>
      <c r="C347" s="260" t="s">
        <v>510</v>
      </c>
      <c r="D347" s="252"/>
      <c r="E347" s="252"/>
      <c r="F347" s="252"/>
      <c r="G347" s="25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189</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53" t="str">
        <f>C347</f>
        <v>0,5 m kanalizačního připojovacího potrubí, vyvedení a upevnění kanalizační a vodovodní výpustky, osazení umyvadla, sifonu a vodovodní baterie. S dodávkou materiálu.</v>
      </c>
      <c r="BB347" s="212"/>
      <c r="BC347" s="212"/>
      <c r="BD347" s="212"/>
      <c r="BE347" s="212"/>
      <c r="BF347" s="212"/>
      <c r="BG347" s="212"/>
      <c r="BH347" s="212"/>
    </row>
    <row r="348" spans="1:60" ht="33.75" outlineLevel="1" x14ac:dyDescent="0.2">
      <c r="A348" s="237">
        <v>85</v>
      </c>
      <c r="B348" s="238" t="s">
        <v>511</v>
      </c>
      <c r="C348" s="256" t="s">
        <v>512</v>
      </c>
      <c r="D348" s="239" t="s">
        <v>213</v>
      </c>
      <c r="E348" s="240">
        <v>1</v>
      </c>
      <c r="F348" s="241"/>
      <c r="G348" s="242">
        <f>ROUND(E348*F348,2)</f>
        <v>0</v>
      </c>
      <c r="H348" s="241"/>
      <c r="I348" s="242">
        <f>ROUND(E348*H348,2)</f>
        <v>0</v>
      </c>
      <c r="J348" s="241"/>
      <c r="K348" s="242">
        <f>ROUND(E348*J348,2)</f>
        <v>0</v>
      </c>
      <c r="L348" s="242">
        <v>21</v>
      </c>
      <c r="M348" s="242">
        <f>G348*(1+L348/100)</f>
        <v>0</v>
      </c>
      <c r="N348" s="240">
        <v>8.5000000000000006E-3</v>
      </c>
      <c r="O348" s="240">
        <f>ROUND(E348*N348,2)</f>
        <v>0.01</v>
      </c>
      <c r="P348" s="240">
        <v>0</v>
      </c>
      <c r="Q348" s="240">
        <f>ROUND(E348*P348,2)</f>
        <v>0</v>
      </c>
      <c r="R348" s="242" t="s">
        <v>509</v>
      </c>
      <c r="S348" s="242" t="s">
        <v>153</v>
      </c>
      <c r="T348" s="243" t="s">
        <v>153</v>
      </c>
      <c r="U348" s="222">
        <v>0</v>
      </c>
      <c r="V348" s="222">
        <f>ROUND(E348*U348,2)</f>
        <v>0</v>
      </c>
      <c r="W348" s="222"/>
      <c r="X348" s="222" t="s">
        <v>186</v>
      </c>
      <c r="Y348" s="222" t="s">
        <v>155</v>
      </c>
      <c r="Z348" s="212"/>
      <c r="AA348" s="212"/>
      <c r="AB348" s="212"/>
      <c r="AC348" s="212"/>
      <c r="AD348" s="212"/>
      <c r="AE348" s="212"/>
      <c r="AF348" s="212"/>
      <c r="AG348" s="212" t="s">
        <v>187</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ht="22.5" outlineLevel="2" x14ac:dyDescent="0.2">
      <c r="A349" s="219"/>
      <c r="B349" s="220"/>
      <c r="C349" s="260" t="s">
        <v>513</v>
      </c>
      <c r="D349" s="252"/>
      <c r="E349" s="252"/>
      <c r="F349" s="252"/>
      <c r="G349" s="25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189</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53" t="str">
        <f>C349</f>
        <v>Vodorovná hydroizolace 1 m2, osazení podlahové vpusti se sifonem, vyvedení a upevnění vodovodní výpustky, osazení sprchové baterie. S dodávkou materiálu.</v>
      </c>
      <c r="BB349" s="212"/>
      <c r="BC349" s="212"/>
      <c r="BD349" s="212"/>
      <c r="BE349" s="212"/>
      <c r="BF349" s="212"/>
      <c r="BG349" s="212"/>
      <c r="BH349" s="212"/>
    </row>
    <row r="350" spans="1:60" ht="33.75" outlineLevel="1" x14ac:dyDescent="0.2">
      <c r="A350" s="237">
        <v>86</v>
      </c>
      <c r="B350" s="238" t="s">
        <v>514</v>
      </c>
      <c r="C350" s="256" t="s">
        <v>515</v>
      </c>
      <c r="D350" s="239" t="s">
        <v>213</v>
      </c>
      <c r="E350" s="240">
        <v>1</v>
      </c>
      <c r="F350" s="241"/>
      <c r="G350" s="242">
        <f>ROUND(E350*F350,2)</f>
        <v>0</v>
      </c>
      <c r="H350" s="241"/>
      <c r="I350" s="242">
        <f>ROUND(E350*H350,2)</f>
        <v>0</v>
      </c>
      <c r="J350" s="241"/>
      <c r="K350" s="242">
        <f>ROUND(E350*J350,2)</f>
        <v>0</v>
      </c>
      <c r="L350" s="242">
        <v>21</v>
      </c>
      <c r="M350" s="242">
        <f>G350*(1+L350/100)</f>
        <v>0</v>
      </c>
      <c r="N350" s="240">
        <v>2.5989999999999999E-2</v>
      </c>
      <c r="O350" s="240">
        <f>ROUND(E350*N350,2)</f>
        <v>0.03</v>
      </c>
      <c r="P350" s="240">
        <v>0</v>
      </c>
      <c r="Q350" s="240">
        <f>ROUND(E350*P350,2)</f>
        <v>0</v>
      </c>
      <c r="R350" s="242" t="s">
        <v>509</v>
      </c>
      <c r="S350" s="242" t="s">
        <v>153</v>
      </c>
      <c r="T350" s="243" t="s">
        <v>153</v>
      </c>
      <c r="U350" s="222">
        <v>0</v>
      </c>
      <c r="V350" s="222">
        <f>ROUND(E350*U350,2)</f>
        <v>0</v>
      </c>
      <c r="W350" s="222"/>
      <c r="X350" s="222" t="s">
        <v>186</v>
      </c>
      <c r="Y350" s="222" t="s">
        <v>155</v>
      </c>
      <c r="Z350" s="212"/>
      <c r="AA350" s="212"/>
      <c r="AB350" s="212"/>
      <c r="AC350" s="212"/>
      <c r="AD350" s="212"/>
      <c r="AE350" s="212"/>
      <c r="AF350" s="212"/>
      <c r="AG350" s="212" t="s">
        <v>187</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2" x14ac:dyDescent="0.2">
      <c r="A351" s="219"/>
      <c r="B351" s="220"/>
      <c r="C351" s="258" t="s">
        <v>516</v>
      </c>
      <c r="D351" s="244"/>
      <c r="E351" s="244"/>
      <c r="F351" s="244"/>
      <c r="G351" s="244"/>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164</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61" t="s">
        <v>517</v>
      </c>
      <c r="D352" s="254"/>
      <c r="E352" s="254"/>
      <c r="F352" s="254"/>
      <c r="G352" s="254"/>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189</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53" t="str">
        <f>C352</f>
        <v>Položka obsahuje dodávku a montáž modulu pro WC, dodávku a montáž závěsné mísy, sedátka a tlačítka splachování.</v>
      </c>
      <c r="BB352" s="212"/>
      <c r="BC352" s="212"/>
      <c r="BD352" s="212"/>
      <c r="BE352" s="212"/>
      <c r="BF352" s="212"/>
      <c r="BG352" s="212"/>
      <c r="BH352" s="212"/>
    </row>
    <row r="353" spans="1:60" outlineLevel="1" x14ac:dyDescent="0.2">
      <c r="A353" s="237">
        <v>87</v>
      </c>
      <c r="B353" s="238" t="s">
        <v>518</v>
      </c>
      <c r="C353" s="256" t="s">
        <v>519</v>
      </c>
      <c r="D353" s="239" t="s">
        <v>213</v>
      </c>
      <c r="E353" s="240">
        <v>1</v>
      </c>
      <c r="F353" s="241"/>
      <c r="G353" s="242">
        <f>ROUND(E353*F353,2)</f>
        <v>0</v>
      </c>
      <c r="H353" s="241"/>
      <c r="I353" s="242">
        <f>ROUND(E353*H353,2)</f>
        <v>0</v>
      </c>
      <c r="J353" s="241"/>
      <c r="K353" s="242">
        <f>ROUND(E353*J353,2)</f>
        <v>0</v>
      </c>
      <c r="L353" s="242">
        <v>21</v>
      </c>
      <c r="M353" s="242">
        <f>G353*(1+L353/100)</f>
        <v>0</v>
      </c>
      <c r="N353" s="240">
        <v>0</v>
      </c>
      <c r="O353" s="240">
        <f>ROUND(E353*N353,2)</f>
        <v>0</v>
      </c>
      <c r="P353" s="240">
        <v>1.933E-2</v>
      </c>
      <c r="Q353" s="240">
        <f>ROUND(E353*P353,2)</f>
        <v>0.02</v>
      </c>
      <c r="R353" s="242" t="s">
        <v>509</v>
      </c>
      <c r="S353" s="242" t="s">
        <v>153</v>
      </c>
      <c r="T353" s="243" t="s">
        <v>153</v>
      </c>
      <c r="U353" s="222">
        <v>0</v>
      </c>
      <c r="V353" s="222">
        <f>ROUND(E353*U353,2)</f>
        <v>0</v>
      </c>
      <c r="W353" s="222"/>
      <c r="X353" s="222" t="s">
        <v>186</v>
      </c>
      <c r="Y353" s="222" t="s">
        <v>155</v>
      </c>
      <c r="Z353" s="212"/>
      <c r="AA353" s="212"/>
      <c r="AB353" s="212"/>
      <c r="AC353" s="212"/>
      <c r="AD353" s="212"/>
      <c r="AE353" s="212"/>
      <c r="AF353" s="212"/>
      <c r="AG353" s="212" t="s">
        <v>187</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ht="22.5" outlineLevel="2" x14ac:dyDescent="0.2">
      <c r="A354" s="219"/>
      <c r="B354" s="220"/>
      <c r="C354" s="260" t="s">
        <v>520</v>
      </c>
      <c r="D354" s="252"/>
      <c r="E354" s="252"/>
      <c r="F354" s="252"/>
      <c r="G354" s="25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189</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53" t="str">
        <f>C354</f>
        <v>Svislé přemístění ze 2. NP, nebo 1. PP, vodorovné vnitrostaveništní přemístění do 30 m, odvoz na skládku do 10 km. Bez poplatku za skládku.</v>
      </c>
      <c r="BB354" s="212"/>
      <c r="BC354" s="212"/>
      <c r="BD354" s="212"/>
      <c r="BE354" s="212"/>
      <c r="BF354" s="212"/>
      <c r="BG354" s="212"/>
      <c r="BH354" s="212"/>
    </row>
    <row r="355" spans="1:60" outlineLevel="1" x14ac:dyDescent="0.2">
      <c r="A355" s="237">
        <v>88</v>
      </c>
      <c r="B355" s="238" t="s">
        <v>521</v>
      </c>
      <c r="C355" s="256" t="s">
        <v>522</v>
      </c>
      <c r="D355" s="239" t="s">
        <v>213</v>
      </c>
      <c r="E355" s="240">
        <v>1</v>
      </c>
      <c r="F355" s="241"/>
      <c r="G355" s="242">
        <f>ROUND(E355*F355,2)</f>
        <v>0</v>
      </c>
      <c r="H355" s="241"/>
      <c r="I355" s="242">
        <f>ROUND(E355*H355,2)</f>
        <v>0</v>
      </c>
      <c r="J355" s="241"/>
      <c r="K355" s="242">
        <f>ROUND(E355*J355,2)</f>
        <v>0</v>
      </c>
      <c r="L355" s="242">
        <v>21</v>
      </c>
      <c r="M355" s="242">
        <f>G355*(1+L355/100)</f>
        <v>0</v>
      </c>
      <c r="N355" s="240">
        <v>0</v>
      </c>
      <c r="O355" s="240">
        <f>ROUND(E355*N355,2)</f>
        <v>0</v>
      </c>
      <c r="P355" s="240">
        <v>3.1870000000000002E-2</v>
      </c>
      <c r="Q355" s="240">
        <f>ROUND(E355*P355,2)</f>
        <v>0.03</v>
      </c>
      <c r="R355" s="242" t="s">
        <v>509</v>
      </c>
      <c r="S355" s="242" t="s">
        <v>153</v>
      </c>
      <c r="T355" s="243" t="s">
        <v>153</v>
      </c>
      <c r="U355" s="222">
        <v>0</v>
      </c>
      <c r="V355" s="222">
        <f>ROUND(E355*U355,2)</f>
        <v>0</v>
      </c>
      <c r="W355" s="222"/>
      <c r="X355" s="222" t="s">
        <v>186</v>
      </c>
      <c r="Y355" s="222" t="s">
        <v>155</v>
      </c>
      <c r="Z355" s="212"/>
      <c r="AA355" s="212"/>
      <c r="AB355" s="212"/>
      <c r="AC355" s="212"/>
      <c r="AD355" s="212"/>
      <c r="AE355" s="212"/>
      <c r="AF355" s="212"/>
      <c r="AG355" s="212" t="s">
        <v>187</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ht="22.5" outlineLevel="2" x14ac:dyDescent="0.2">
      <c r="A356" s="219"/>
      <c r="B356" s="220"/>
      <c r="C356" s="260" t="s">
        <v>520</v>
      </c>
      <c r="D356" s="252"/>
      <c r="E356" s="252"/>
      <c r="F356" s="252"/>
      <c r="G356" s="25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189</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53" t="str">
        <f>C356</f>
        <v>Svislé přemístění ze 2. NP, nebo 1. PP, vodorovné vnitrostaveništní přemístění do 30 m, odvoz na skládku do 10 km. Bez poplatku za skládku.</v>
      </c>
      <c r="BB356" s="212"/>
      <c r="BC356" s="212"/>
      <c r="BD356" s="212"/>
      <c r="BE356" s="212"/>
      <c r="BF356" s="212"/>
      <c r="BG356" s="212"/>
      <c r="BH356" s="212"/>
    </row>
    <row r="357" spans="1:60" x14ac:dyDescent="0.2">
      <c r="A357" s="230" t="s">
        <v>147</v>
      </c>
      <c r="B357" s="231" t="s">
        <v>95</v>
      </c>
      <c r="C357" s="255" t="s">
        <v>96</v>
      </c>
      <c r="D357" s="232"/>
      <c r="E357" s="233"/>
      <c r="F357" s="234"/>
      <c r="G357" s="234">
        <f>SUMIF(AG358:AG401,"&lt;&gt;NOR",G358:G401)</f>
        <v>0</v>
      </c>
      <c r="H357" s="234"/>
      <c r="I357" s="234">
        <f>SUM(I358:I401)</f>
        <v>0</v>
      </c>
      <c r="J357" s="234"/>
      <c r="K357" s="234">
        <f>SUM(K358:K401)</f>
        <v>0</v>
      </c>
      <c r="L357" s="234"/>
      <c r="M357" s="234">
        <f>SUM(M358:M401)</f>
        <v>0</v>
      </c>
      <c r="N357" s="233"/>
      <c r="O357" s="233">
        <f>SUM(O358:O401)</f>
        <v>1.51</v>
      </c>
      <c r="P357" s="233"/>
      <c r="Q357" s="233">
        <f>SUM(Q358:Q401)</f>
        <v>0</v>
      </c>
      <c r="R357" s="234"/>
      <c r="S357" s="234"/>
      <c r="T357" s="235"/>
      <c r="U357" s="229"/>
      <c r="V357" s="229">
        <f>SUM(V358:V401)</f>
        <v>62.140000000000008</v>
      </c>
      <c r="W357" s="229"/>
      <c r="X357" s="229"/>
      <c r="Y357" s="229"/>
      <c r="AG357" t="s">
        <v>148</v>
      </c>
    </row>
    <row r="358" spans="1:60" outlineLevel="1" x14ac:dyDescent="0.2">
      <c r="A358" s="237">
        <v>89</v>
      </c>
      <c r="B358" s="238" t="s">
        <v>523</v>
      </c>
      <c r="C358" s="256" t="s">
        <v>524</v>
      </c>
      <c r="D358" s="239" t="s">
        <v>151</v>
      </c>
      <c r="E358" s="240">
        <v>37.236800000000002</v>
      </c>
      <c r="F358" s="241"/>
      <c r="G358" s="242">
        <f>ROUND(E358*F358,2)</f>
        <v>0</v>
      </c>
      <c r="H358" s="241"/>
      <c r="I358" s="242">
        <f>ROUND(E358*H358,2)</f>
        <v>0</v>
      </c>
      <c r="J358" s="241"/>
      <c r="K358" s="242">
        <f>ROUND(E358*J358,2)</f>
        <v>0</v>
      </c>
      <c r="L358" s="242">
        <v>21</v>
      </c>
      <c r="M358" s="242">
        <f>G358*(1+L358/100)</f>
        <v>0</v>
      </c>
      <c r="N358" s="240">
        <v>0</v>
      </c>
      <c r="O358" s="240">
        <f>ROUND(E358*N358,2)</f>
        <v>0</v>
      </c>
      <c r="P358" s="240">
        <v>0</v>
      </c>
      <c r="Q358" s="240">
        <f>ROUND(E358*P358,2)</f>
        <v>0</v>
      </c>
      <c r="R358" s="242" t="s">
        <v>525</v>
      </c>
      <c r="S358" s="242" t="s">
        <v>153</v>
      </c>
      <c r="T358" s="243" t="s">
        <v>153</v>
      </c>
      <c r="U358" s="222">
        <v>0.17</v>
      </c>
      <c r="V358" s="222">
        <f>ROUND(E358*U358,2)</f>
        <v>6.33</v>
      </c>
      <c r="W358" s="222"/>
      <c r="X358" s="222" t="s">
        <v>154</v>
      </c>
      <c r="Y358" s="222" t="s">
        <v>155</v>
      </c>
      <c r="Z358" s="212"/>
      <c r="AA358" s="212"/>
      <c r="AB358" s="212"/>
      <c r="AC358" s="212"/>
      <c r="AD358" s="212"/>
      <c r="AE358" s="212"/>
      <c r="AF358" s="212"/>
      <c r="AG358" s="212" t="s">
        <v>156</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57" t="s">
        <v>526</v>
      </c>
      <c r="D359" s="223"/>
      <c r="E359" s="224">
        <v>6.4943999999999997</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158</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57" t="s">
        <v>527</v>
      </c>
      <c r="D360" s="223"/>
      <c r="E360" s="224">
        <v>3.8144</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158</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57" t="s">
        <v>528</v>
      </c>
      <c r="D361" s="223"/>
      <c r="E361" s="224">
        <v>3.6608000000000001</v>
      </c>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158</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57" t="s">
        <v>529</v>
      </c>
      <c r="D362" s="223"/>
      <c r="E362" s="224">
        <v>2.3632</v>
      </c>
      <c r="F362" s="222"/>
      <c r="G362" s="222"/>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158</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3" x14ac:dyDescent="0.2">
      <c r="A363" s="219"/>
      <c r="B363" s="220"/>
      <c r="C363" s="262" t="s">
        <v>275</v>
      </c>
      <c r="D363" s="225"/>
      <c r="E363" s="226">
        <v>16.332799999999999</v>
      </c>
      <c r="F363" s="222"/>
      <c r="G363" s="222"/>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158</v>
      </c>
      <c r="AH363" s="212">
        <v>1</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57" t="s">
        <v>530</v>
      </c>
      <c r="D364" s="223"/>
      <c r="E364" s="224"/>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158</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57" t="s">
        <v>531</v>
      </c>
      <c r="D365" s="223"/>
      <c r="E365" s="224">
        <v>1.8480000000000001</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158</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57" t="s">
        <v>532</v>
      </c>
      <c r="D366" s="223"/>
      <c r="E366" s="224">
        <v>10.608000000000001</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158</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57" t="s">
        <v>533</v>
      </c>
      <c r="D367" s="223"/>
      <c r="E367" s="224">
        <v>8.4480000000000004</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158</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ht="33.75" outlineLevel="1" x14ac:dyDescent="0.2">
      <c r="A368" s="237">
        <v>90</v>
      </c>
      <c r="B368" s="238" t="s">
        <v>534</v>
      </c>
      <c r="C368" s="256" t="s">
        <v>535</v>
      </c>
      <c r="D368" s="239" t="s">
        <v>217</v>
      </c>
      <c r="E368" s="240">
        <v>23.7</v>
      </c>
      <c r="F368" s="241"/>
      <c r="G368" s="242">
        <f>ROUND(E368*F368,2)</f>
        <v>0</v>
      </c>
      <c r="H368" s="241"/>
      <c r="I368" s="242">
        <f>ROUND(E368*H368,2)</f>
        <v>0</v>
      </c>
      <c r="J368" s="241"/>
      <c r="K368" s="242">
        <f>ROUND(E368*J368,2)</f>
        <v>0</v>
      </c>
      <c r="L368" s="242">
        <v>21</v>
      </c>
      <c r="M368" s="242">
        <f>G368*(1+L368/100)</f>
        <v>0</v>
      </c>
      <c r="N368" s="240">
        <v>9.8999999999999999E-4</v>
      </c>
      <c r="O368" s="240">
        <f>ROUND(E368*N368,2)</f>
        <v>0.02</v>
      </c>
      <c r="P368" s="240">
        <v>0</v>
      </c>
      <c r="Q368" s="240">
        <f>ROUND(E368*P368,2)</f>
        <v>0</v>
      </c>
      <c r="R368" s="242" t="s">
        <v>525</v>
      </c>
      <c r="S368" s="242" t="s">
        <v>153</v>
      </c>
      <c r="T368" s="243" t="s">
        <v>153</v>
      </c>
      <c r="U368" s="222">
        <v>0.36099999999999999</v>
      </c>
      <c r="V368" s="222">
        <f>ROUND(E368*U368,2)</f>
        <v>8.56</v>
      </c>
      <c r="W368" s="222"/>
      <c r="X368" s="222" t="s">
        <v>154</v>
      </c>
      <c r="Y368" s="222" t="s">
        <v>155</v>
      </c>
      <c r="Z368" s="212"/>
      <c r="AA368" s="212"/>
      <c r="AB368" s="212"/>
      <c r="AC368" s="212"/>
      <c r="AD368" s="212"/>
      <c r="AE368" s="212"/>
      <c r="AF368" s="212"/>
      <c r="AG368" s="212" t="s">
        <v>156</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2" x14ac:dyDescent="0.2">
      <c r="A369" s="219"/>
      <c r="B369" s="220"/>
      <c r="C369" s="257" t="s">
        <v>530</v>
      </c>
      <c r="D369" s="223"/>
      <c r="E369" s="224"/>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158</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57" t="s">
        <v>536</v>
      </c>
      <c r="D370" s="223"/>
      <c r="E370" s="224">
        <v>3.3</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158</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57" t="s">
        <v>537</v>
      </c>
      <c r="D371" s="223"/>
      <c r="E371" s="224">
        <v>20.399999999999999</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158</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ht="33.75" outlineLevel="1" x14ac:dyDescent="0.2">
      <c r="A372" s="237">
        <v>91</v>
      </c>
      <c r="B372" s="238" t="s">
        <v>538</v>
      </c>
      <c r="C372" s="256" t="s">
        <v>539</v>
      </c>
      <c r="D372" s="239" t="s">
        <v>217</v>
      </c>
      <c r="E372" s="240">
        <v>13.2</v>
      </c>
      <c r="F372" s="241"/>
      <c r="G372" s="242">
        <f>ROUND(E372*F372,2)</f>
        <v>0</v>
      </c>
      <c r="H372" s="241"/>
      <c r="I372" s="242">
        <f>ROUND(E372*H372,2)</f>
        <v>0</v>
      </c>
      <c r="J372" s="241"/>
      <c r="K372" s="242">
        <f>ROUND(E372*J372,2)</f>
        <v>0</v>
      </c>
      <c r="L372" s="242">
        <v>21</v>
      </c>
      <c r="M372" s="242">
        <f>G372*(1+L372/100)</f>
        <v>0</v>
      </c>
      <c r="N372" s="240">
        <v>9.8999999999999999E-4</v>
      </c>
      <c r="O372" s="240">
        <f>ROUND(E372*N372,2)</f>
        <v>0.01</v>
      </c>
      <c r="P372" s="240">
        <v>0</v>
      </c>
      <c r="Q372" s="240">
        <f>ROUND(E372*P372,2)</f>
        <v>0</v>
      </c>
      <c r="R372" s="242" t="s">
        <v>525</v>
      </c>
      <c r="S372" s="242" t="s">
        <v>153</v>
      </c>
      <c r="T372" s="243" t="s">
        <v>153</v>
      </c>
      <c r="U372" s="222">
        <v>0.45300000000000001</v>
      </c>
      <c r="V372" s="222">
        <f>ROUND(E372*U372,2)</f>
        <v>5.98</v>
      </c>
      <c r="W372" s="222"/>
      <c r="X372" s="222" t="s">
        <v>154</v>
      </c>
      <c r="Y372" s="222" t="s">
        <v>155</v>
      </c>
      <c r="Z372" s="212"/>
      <c r="AA372" s="212"/>
      <c r="AB372" s="212"/>
      <c r="AC372" s="212"/>
      <c r="AD372" s="212"/>
      <c r="AE372" s="212"/>
      <c r="AF372" s="212"/>
      <c r="AG372" s="212" t="s">
        <v>156</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
      <c r="A373" s="219"/>
      <c r="B373" s="220"/>
      <c r="C373" s="257" t="s">
        <v>530</v>
      </c>
      <c r="D373" s="223"/>
      <c r="E373" s="224"/>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158</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57" t="s">
        <v>540</v>
      </c>
      <c r="D374" s="223"/>
      <c r="E374" s="224">
        <v>13.2</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158</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ht="22.5" outlineLevel="1" x14ac:dyDescent="0.2">
      <c r="A375" s="237">
        <v>92</v>
      </c>
      <c r="B375" s="238" t="s">
        <v>541</v>
      </c>
      <c r="C375" s="256" t="s">
        <v>542</v>
      </c>
      <c r="D375" s="239" t="s">
        <v>217</v>
      </c>
      <c r="E375" s="240">
        <v>14.76</v>
      </c>
      <c r="F375" s="241"/>
      <c r="G375" s="242">
        <f>ROUND(E375*F375,2)</f>
        <v>0</v>
      </c>
      <c r="H375" s="241"/>
      <c r="I375" s="242">
        <f>ROUND(E375*H375,2)</f>
        <v>0</v>
      </c>
      <c r="J375" s="241"/>
      <c r="K375" s="242">
        <f>ROUND(E375*J375,2)</f>
        <v>0</v>
      </c>
      <c r="L375" s="242">
        <v>21</v>
      </c>
      <c r="M375" s="242">
        <f>G375*(1+L375/100)</f>
        <v>0</v>
      </c>
      <c r="N375" s="240">
        <v>6.0000000000000002E-5</v>
      </c>
      <c r="O375" s="240">
        <f>ROUND(E375*N375,2)</f>
        <v>0</v>
      </c>
      <c r="P375" s="240">
        <v>0</v>
      </c>
      <c r="Q375" s="240">
        <f>ROUND(E375*P375,2)</f>
        <v>0</v>
      </c>
      <c r="R375" s="242" t="s">
        <v>525</v>
      </c>
      <c r="S375" s="242" t="s">
        <v>153</v>
      </c>
      <c r="T375" s="243" t="s">
        <v>153</v>
      </c>
      <c r="U375" s="222">
        <v>0.34200000000000003</v>
      </c>
      <c r="V375" s="222">
        <f>ROUND(E375*U375,2)</f>
        <v>5.05</v>
      </c>
      <c r="W375" s="222"/>
      <c r="X375" s="222" t="s">
        <v>154</v>
      </c>
      <c r="Y375" s="222" t="s">
        <v>155</v>
      </c>
      <c r="Z375" s="212"/>
      <c r="AA375" s="212"/>
      <c r="AB375" s="212"/>
      <c r="AC375" s="212"/>
      <c r="AD375" s="212"/>
      <c r="AE375" s="212"/>
      <c r="AF375" s="212"/>
      <c r="AG375" s="212" t="s">
        <v>156</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57" t="s">
        <v>543</v>
      </c>
      <c r="D376" s="223"/>
      <c r="E376" s="224">
        <v>14.76</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158</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ht="22.5" outlineLevel="1" x14ac:dyDescent="0.2">
      <c r="A377" s="237">
        <v>93</v>
      </c>
      <c r="B377" s="238" t="s">
        <v>544</v>
      </c>
      <c r="C377" s="256" t="s">
        <v>545</v>
      </c>
      <c r="D377" s="239" t="s">
        <v>217</v>
      </c>
      <c r="E377" s="240">
        <v>15.9</v>
      </c>
      <c r="F377" s="241"/>
      <c r="G377" s="242">
        <f>ROUND(E377*F377,2)</f>
        <v>0</v>
      </c>
      <c r="H377" s="241"/>
      <c r="I377" s="242">
        <f>ROUND(E377*H377,2)</f>
        <v>0</v>
      </c>
      <c r="J377" s="241"/>
      <c r="K377" s="242">
        <f>ROUND(E377*J377,2)</f>
        <v>0</v>
      </c>
      <c r="L377" s="242">
        <v>21</v>
      </c>
      <c r="M377" s="242">
        <f>G377*(1+L377/100)</f>
        <v>0</v>
      </c>
      <c r="N377" s="240">
        <v>8.0000000000000007E-5</v>
      </c>
      <c r="O377" s="240">
        <f>ROUND(E377*N377,2)</f>
        <v>0</v>
      </c>
      <c r="P377" s="240">
        <v>0</v>
      </c>
      <c r="Q377" s="240">
        <f>ROUND(E377*P377,2)</f>
        <v>0</v>
      </c>
      <c r="R377" s="242" t="s">
        <v>525</v>
      </c>
      <c r="S377" s="242" t="s">
        <v>153</v>
      </c>
      <c r="T377" s="243" t="s">
        <v>153</v>
      </c>
      <c r="U377" s="222">
        <v>0.41599999999999998</v>
      </c>
      <c r="V377" s="222">
        <f>ROUND(E377*U377,2)</f>
        <v>6.61</v>
      </c>
      <c r="W377" s="222"/>
      <c r="X377" s="222" t="s">
        <v>154</v>
      </c>
      <c r="Y377" s="222" t="s">
        <v>155</v>
      </c>
      <c r="Z377" s="212"/>
      <c r="AA377" s="212"/>
      <c r="AB377" s="212"/>
      <c r="AC377" s="212"/>
      <c r="AD377" s="212"/>
      <c r="AE377" s="212"/>
      <c r="AF377" s="212"/>
      <c r="AG377" s="212" t="s">
        <v>156</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2" x14ac:dyDescent="0.2">
      <c r="A378" s="219"/>
      <c r="B378" s="220"/>
      <c r="C378" s="257" t="s">
        <v>546</v>
      </c>
      <c r="D378" s="223"/>
      <c r="E378" s="224">
        <v>5.96</v>
      </c>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158</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57" t="s">
        <v>547</v>
      </c>
      <c r="D379" s="223"/>
      <c r="E379" s="224">
        <v>5.72</v>
      </c>
      <c r="F379" s="222"/>
      <c r="G379" s="22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158</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57" t="s">
        <v>548</v>
      </c>
      <c r="D380" s="223"/>
      <c r="E380" s="224">
        <v>4.22</v>
      </c>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158</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37">
        <v>94</v>
      </c>
      <c r="B381" s="238" t="s">
        <v>549</v>
      </c>
      <c r="C381" s="256" t="s">
        <v>550</v>
      </c>
      <c r="D381" s="239" t="s">
        <v>161</v>
      </c>
      <c r="E381" s="240">
        <v>1.3156000000000001</v>
      </c>
      <c r="F381" s="241"/>
      <c r="G381" s="242">
        <f>ROUND(E381*F381,2)</f>
        <v>0</v>
      </c>
      <c r="H381" s="241"/>
      <c r="I381" s="242">
        <f>ROUND(E381*H381,2)</f>
        <v>0</v>
      </c>
      <c r="J381" s="241"/>
      <c r="K381" s="242">
        <f>ROUND(E381*J381,2)</f>
        <v>0</v>
      </c>
      <c r="L381" s="242">
        <v>21</v>
      </c>
      <c r="M381" s="242">
        <f>G381*(1+L381/100)</f>
        <v>0</v>
      </c>
      <c r="N381" s="240">
        <v>2.2970000000000001E-2</v>
      </c>
      <c r="O381" s="240">
        <f>ROUND(E381*N381,2)</f>
        <v>0.03</v>
      </c>
      <c r="P381" s="240">
        <v>0</v>
      </c>
      <c r="Q381" s="240">
        <f>ROUND(E381*P381,2)</f>
        <v>0</v>
      </c>
      <c r="R381" s="242" t="s">
        <v>525</v>
      </c>
      <c r="S381" s="242" t="s">
        <v>153</v>
      </c>
      <c r="T381" s="243" t="s">
        <v>153</v>
      </c>
      <c r="U381" s="222">
        <v>0</v>
      </c>
      <c r="V381" s="222">
        <f>ROUND(E381*U381,2)</f>
        <v>0</v>
      </c>
      <c r="W381" s="222"/>
      <c r="X381" s="222" t="s">
        <v>154</v>
      </c>
      <c r="Y381" s="222" t="s">
        <v>155</v>
      </c>
      <c r="Z381" s="212"/>
      <c r="AA381" s="212"/>
      <c r="AB381" s="212"/>
      <c r="AC381" s="212"/>
      <c r="AD381" s="212"/>
      <c r="AE381" s="212"/>
      <c r="AF381" s="212"/>
      <c r="AG381" s="212" t="s">
        <v>156</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2" x14ac:dyDescent="0.2">
      <c r="A382" s="219"/>
      <c r="B382" s="220"/>
      <c r="C382" s="257" t="s">
        <v>551</v>
      </c>
      <c r="D382" s="223"/>
      <c r="E382" s="224">
        <v>0.51919999999999999</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158</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57" t="s">
        <v>552</v>
      </c>
      <c r="D383" s="223"/>
      <c r="E383" s="224">
        <v>0.7964</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158</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
      <c r="A384" s="237">
        <v>95</v>
      </c>
      <c r="B384" s="238" t="s">
        <v>553</v>
      </c>
      <c r="C384" s="256" t="s">
        <v>554</v>
      </c>
      <c r="D384" s="239" t="s">
        <v>151</v>
      </c>
      <c r="E384" s="240">
        <v>16.64</v>
      </c>
      <c r="F384" s="241"/>
      <c r="G384" s="242">
        <f>ROUND(E384*F384,2)</f>
        <v>0</v>
      </c>
      <c r="H384" s="241"/>
      <c r="I384" s="242">
        <f>ROUND(E384*H384,2)</f>
        <v>0</v>
      </c>
      <c r="J384" s="241"/>
      <c r="K384" s="242">
        <f>ROUND(E384*J384,2)</f>
        <v>0</v>
      </c>
      <c r="L384" s="242">
        <v>21</v>
      </c>
      <c r="M384" s="242">
        <f>G384*(1+L384/100)</f>
        <v>0</v>
      </c>
      <c r="N384" s="240">
        <v>0</v>
      </c>
      <c r="O384" s="240">
        <f>ROUND(E384*N384,2)</f>
        <v>0</v>
      </c>
      <c r="P384" s="240">
        <v>0</v>
      </c>
      <c r="Q384" s="240">
        <f>ROUND(E384*P384,2)</f>
        <v>0</v>
      </c>
      <c r="R384" s="242" t="s">
        <v>525</v>
      </c>
      <c r="S384" s="242" t="s">
        <v>153</v>
      </c>
      <c r="T384" s="243" t="s">
        <v>153</v>
      </c>
      <c r="U384" s="222">
        <v>0.29899999999999999</v>
      </c>
      <c r="V384" s="222">
        <f>ROUND(E384*U384,2)</f>
        <v>4.9800000000000004</v>
      </c>
      <c r="W384" s="222"/>
      <c r="X384" s="222" t="s">
        <v>154</v>
      </c>
      <c r="Y384" s="222" t="s">
        <v>155</v>
      </c>
      <c r="Z384" s="212"/>
      <c r="AA384" s="212"/>
      <c r="AB384" s="212"/>
      <c r="AC384" s="212"/>
      <c r="AD384" s="212"/>
      <c r="AE384" s="212"/>
      <c r="AF384" s="212"/>
      <c r="AG384" s="212" t="s">
        <v>156</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2" x14ac:dyDescent="0.2">
      <c r="A385" s="219"/>
      <c r="B385" s="220"/>
      <c r="C385" s="257" t="s">
        <v>555</v>
      </c>
      <c r="D385" s="223"/>
      <c r="E385" s="224">
        <v>16.64</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158</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37">
        <v>96</v>
      </c>
      <c r="B386" s="238" t="s">
        <v>556</v>
      </c>
      <c r="C386" s="256" t="s">
        <v>557</v>
      </c>
      <c r="D386" s="239" t="s">
        <v>151</v>
      </c>
      <c r="E386" s="240">
        <v>16.64</v>
      </c>
      <c r="F386" s="241"/>
      <c r="G386" s="242">
        <f>ROUND(E386*F386,2)</f>
        <v>0</v>
      </c>
      <c r="H386" s="241"/>
      <c r="I386" s="242">
        <f>ROUND(E386*H386,2)</f>
        <v>0</v>
      </c>
      <c r="J386" s="241"/>
      <c r="K386" s="242">
        <f>ROUND(E386*J386,2)</f>
        <v>0</v>
      </c>
      <c r="L386" s="242">
        <v>21</v>
      </c>
      <c r="M386" s="242">
        <f>G386*(1+L386/100)</f>
        <v>0</v>
      </c>
      <c r="N386" s="240">
        <v>2.5000000000000001E-4</v>
      </c>
      <c r="O386" s="240">
        <f>ROUND(E386*N386,2)</f>
        <v>0</v>
      </c>
      <c r="P386" s="240">
        <v>0</v>
      </c>
      <c r="Q386" s="240">
        <f>ROUND(E386*P386,2)</f>
        <v>0</v>
      </c>
      <c r="R386" s="242" t="s">
        <v>558</v>
      </c>
      <c r="S386" s="242" t="s">
        <v>153</v>
      </c>
      <c r="T386" s="243" t="s">
        <v>153</v>
      </c>
      <c r="U386" s="222">
        <v>1.32</v>
      </c>
      <c r="V386" s="222">
        <f>ROUND(E386*U386,2)</f>
        <v>21.96</v>
      </c>
      <c r="W386" s="222"/>
      <c r="X386" s="222" t="s">
        <v>154</v>
      </c>
      <c r="Y386" s="222" t="s">
        <v>155</v>
      </c>
      <c r="Z386" s="212"/>
      <c r="AA386" s="212"/>
      <c r="AB386" s="212"/>
      <c r="AC386" s="212"/>
      <c r="AD386" s="212"/>
      <c r="AE386" s="212"/>
      <c r="AF386" s="212"/>
      <c r="AG386" s="212" t="s">
        <v>156</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ht="22.5" outlineLevel="2" x14ac:dyDescent="0.2">
      <c r="A387" s="219"/>
      <c r="B387" s="220"/>
      <c r="C387" s="260" t="s">
        <v>559</v>
      </c>
      <c r="D387" s="252"/>
      <c r="E387" s="252"/>
      <c r="F387" s="252"/>
      <c r="G387" s="25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189</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53" t="str">
        <f>C387</f>
        <v>včetně položení podkladního roštu do štěrkového lože, nebo na rovný pevný povrch, položení palubek a upevnění nerezovými šrouby skrytým spojem. Bez povrchové úpravy nátěrem.</v>
      </c>
      <c r="BB387" s="212"/>
      <c r="BC387" s="212"/>
      <c r="BD387" s="212"/>
      <c r="BE387" s="212"/>
      <c r="BF387" s="212"/>
      <c r="BG387" s="212"/>
      <c r="BH387" s="212"/>
    </row>
    <row r="388" spans="1:60" outlineLevel="2" x14ac:dyDescent="0.2">
      <c r="A388" s="219"/>
      <c r="B388" s="220"/>
      <c r="C388" s="257" t="s">
        <v>555</v>
      </c>
      <c r="D388" s="223"/>
      <c r="E388" s="224">
        <v>16.64</v>
      </c>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158</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45">
        <v>97</v>
      </c>
      <c r="B389" s="246" t="s">
        <v>560</v>
      </c>
      <c r="C389" s="259" t="s">
        <v>561</v>
      </c>
      <c r="D389" s="247" t="s">
        <v>501</v>
      </c>
      <c r="E389" s="248">
        <v>1</v>
      </c>
      <c r="F389" s="249"/>
      <c r="G389" s="250">
        <f>ROUND(E389*F389,2)</f>
        <v>0</v>
      </c>
      <c r="H389" s="249"/>
      <c r="I389" s="250">
        <f>ROUND(E389*H389,2)</f>
        <v>0</v>
      </c>
      <c r="J389" s="249"/>
      <c r="K389" s="250">
        <f>ROUND(E389*J389,2)</f>
        <v>0</v>
      </c>
      <c r="L389" s="250">
        <v>21</v>
      </c>
      <c r="M389" s="250">
        <f>G389*(1+L389/100)</f>
        <v>0</v>
      </c>
      <c r="N389" s="248">
        <v>2.9499999999999999E-3</v>
      </c>
      <c r="O389" s="248">
        <f>ROUND(E389*N389,2)</f>
        <v>0</v>
      </c>
      <c r="P389" s="248">
        <v>0</v>
      </c>
      <c r="Q389" s="248">
        <f>ROUND(E389*P389,2)</f>
        <v>0</v>
      </c>
      <c r="R389" s="250"/>
      <c r="S389" s="250" t="s">
        <v>502</v>
      </c>
      <c r="T389" s="251" t="s">
        <v>503</v>
      </c>
      <c r="U389" s="222">
        <v>0</v>
      </c>
      <c r="V389" s="222">
        <f>ROUND(E389*U389,2)</f>
        <v>0</v>
      </c>
      <c r="W389" s="222"/>
      <c r="X389" s="222" t="s">
        <v>154</v>
      </c>
      <c r="Y389" s="222" t="s">
        <v>155</v>
      </c>
      <c r="Z389" s="212"/>
      <c r="AA389" s="212"/>
      <c r="AB389" s="212"/>
      <c r="AC389" s="212"/>
      <c r="AD389" s="212"/>
      <c r="AE389" s="212"/>
      <c r="AF389" s="212"/>
      <c r="AG389" s="212" t="s">
        <v>156</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45">
        <v>98</v>
      </c>
      <c r="B390" s="246" t="s">
        <v>562</v>
      </c>
      <c r="C390" s="259" t="s">
        <v>563</v>
      </c>
      <c r="D390" s="247" t="s">
        <v>564</v>
      </c>
      <c r="E390" s="248">
        <v>10</v>
      </c>
      <c r="F390" s="249"/>
      <c r="G390" s="250">
        <f>ROUND(E390*F390,2)</f>
        <v>0</v>
      </c>
      <c r="H390" s="249"/>
      <c r="I390" s="250">
        <f>ROUND(E390*H390,2)</f>
        <v>0</v>
      </c>
      <c r="J390" s="249"/>
      <c r="K390" s="250">
        <f>ROUND(E390*J390,2)</f>
        <v>0</v>
      </c>
      <c r="L390" s="250">
        <v>21</v>
      </c>
      <c r="M390" s="250">
        <f>G390*(1+L390/100)</f>
        <v>0</v>
      </c>
      <c r="N390" s="248">
        <v>1E-3</v>
      </c>
      <c r="O390" s="248">
        <f>ROUND(E390*N390,2)</f>
        <v>0.01</v>
      </c>
      <c r="P390" s="248">
        <v>0</v>
      </c>
      <c r="Q390" s="248">
        <f>ROUND(E390*P390,2)</f>
        <v>0</v>
      </c>
      <c r="R390" s="250" t="s">
        <v>196</v>
      </c>
      <c r="S390" s="250" t="s">
        <v>153</v>
      </c>
      <c r="T390" s="251" t="s">
        <v>153</v>
      </c>
      <c r="U390" s="222">
        <v>0</v>
      </c>
      <c r="V390" s="222">
        <f>ROUND(E390*U390,2)</f>
        <v>0</v>
      </c>
      <c r="W390" s="222"/>
      <c r="X390" s="222" t="s">
        <v>198</v>
      </c>
      <c r="Y390" s="222" t="s">
        <v>155</v>
      </c>
      <c r="Z390" s="212"/>
      <c r="AA390" s="212"/>
      <c r="AB390" s="212"/>
      <c r="AC390" s="212"/>
      <c r="AD390" s="212"/>
      <c r="AE390" s="212"/>
      <c r="AF390" s="212"/>
      <c r="AG390" s="212" t="s">
        <v>199</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37">
        <v>99</v>
      </c>
      <c r="B391" s="238" t="s">
        <v>565</v>
      </c>
      <c r="C391" s="256" t="s">
        <v>566</v>
      </c>
      <c r="D391" s="239" t="s">
        <v>161</v>
      </c>
      <c r="E391" s="240">
        <v>1.3156000000000001</v>
      </c>
      <c r="F391" s="241"/>
      <c r="G391" s="242">
        <f>ROUND(E391*F391,2)</f>
        <v>0</v>
      </c>
      <c r="H391" s="241"/>
      <c r="I391" s="242">
        <f>ROUND(E391*H391,2)</f>
        <v>0</v>
      </c>
      <c r="J391" s="241"/>
      <c r="K391" s="242">
        <f>ROUND(E391*J391,2)</f>
        <v>0</v>
      </c>
      <c r="L391" s="242">
        <v>21</v>
      </c>
      <c r="M391" s="242">
        <f>G391*(1+L391/100)</f>
        <v>0</v>
      </c>
      <c r="N391" s="240">
        <v>0.55000000000000004</v>
      </c>
      <c r="O391" s="240">
        <f>ROUND(E391*N391,2)</f>
        <v>0.72</v>
      </c>
      <c r="P391" s="240">
        <v>0</v>
      </c>
      <c r="Q391" s="240">
        <f>ROUND(E391*P391,2)</f>
        <v>0</v>
      </c>
      <c r="R391" s="242" t="s">
        <v>196</v>
      </c>
      <c r="S391" s="242" t="s">
        <v>153</v>
      </c>
      <c r="T391" s="243" t="s">
        <v>153</v>
      </c>
      <c r="U391" s="222">
        <v>0</v>
      </c>
      <c r="V391" s="222">
        <f>ROUND(E391*U391,2)</f>
        <v>0</v>
      </c>
      <c r="W391" s="222"/>
      <c r="X391" s="222" t="s">
        <v>198</v>
      </c>
      <c r="Y391" s="222" t="s">
        <v>155</v>
      </c>
      <c r="Z391" s="212"/>
      <c r="AA391" s="212"/>
      <c r="AB391" s="212"/>
      <c r="AC391" s="212"/>
      <c r="AD391" s="212"/>
      <c r="AE391" s="212"/>
      <c r="AF391" s="212"/>
      <c r="AG391" s="212" t="s">
        <v>199</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2" x14ac:dyDescent="0.2">
      <c r="A392" s="219"/>
      <c r="B392" s="220"/>
      <c r="C392" s="257" t="s">
        <v>551</v>
      </c>
      <c r="D392" s="223"/>
      <c r="E392" s="224">
        <v>0.51919999999999999</v>
      </c>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158</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57" t="s">
        <v>552</v>
      </c>
      <c r="D393" s="223"/>
      <c r="E393" s="224">
        <v>0.7964</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158</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37">
        <v>100</v>
      </c>
      <c r="B394" s="238" t="s">
        <v>567</v>
      </c>
      <c r="C394" s="256" t="s">
        <v>568</v>
      </c>
      <c r="D394" s="239" t="s">
        <v>161</v>
      </c>
      <c r="E394" s="240">
        <v>0.7964</v>
      </c>
      <c r="F394" s="241"/>
      <c r="G394" s="242">
        <f>ROUND(E394*F394,2)</f>
        <v>0</v>
      </c>
      <c r="H394" s="241"/>
      <c r="I394" s="242">
        <f>ROUND(E394*H394,2)</f>
        <v>0</v>
      </c>
      <c r="J394" s="241"/>
      <c r="K394" s="242">
        <f>ROUND(E394*J394,2)</f>
        <v>0</v>
      </c>
      <c r="L394" s="242">
        <v>21</v>
      </c>
      <c r="M394" s="242">
        <f>G394*(1+L394/100)</f>
        <v>0</v>
      </c>
      <c r="N394" s="240">
        <v>0.55000000000000004</v>
      </c>
      <c r="O394" s="240">
        <f>ROUND(E394*N394,2)</f>
        <v>0.44</v>
      </c>
      <c r="P394" s="240">
        <v>0</v>
      </c>
      <c r="Q394" s="240">
        <f>ROUND(E394*P394,2)</f>
        <v>0</v>
      </c>
      <c r="R394" s="242"/>
      <c r="S394" s="242" t="s">
        <v>502</v>
      </c>
      <c r="T394" s="243" t="s">
        <v>503</v>
      </c>
      <c r="U394" s="222">
        <v>0</v>
      </c>
      <c r="V394" s="222">
        <f>ROUND(E394*U394,2)</f>
        <v>0</v>
      </c>
      <c r="W394" s="222"/>
      <c r="X394" s="222" t="s">
        <v>198</v>
      </c>
      <c r="Y394" s="222" t="s">
        <v>155</v>
      </c>
      <c r="Z394" s="212"/>
      <c r="AA394" s="212"/>
      <c r="AB394" s="212"/>
      <c r="AC394" s="212"/>
      <c r="AD394" s="212"/>
      <c r="AE394" s="212"/>
      <c r="AF394" s="212"/>
      <c r="AG394" s="212" t="s">
        <v>199</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2" x14ac:dyDescent="0.2">
      <c r="A395" s="219"/>
      <c r="B395" s="220"/>
      <c r="C395" s="257" t="s">
        <v>552</v>
      </c>
      <c r="D395" s="223"/>
      <c r="E395" s="224">
        <v>0.7964</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158</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ht="22.5" outlineLevel="1" x14ac:dyDescent="0.2">
      <c r="A396" s="237">
        <v>101</v>
      </c>
      <c r="B396" s="238" t="s">
        <v>569</v>
      </c>
      <c r="C396" s="256" t="s">
        <v>570</v>
      </c>
      <c r="D396" s="239" t="s">
        <v>151</v>
      </c>
      <c r="E396" s="240">
        <v>16.64</v>
      </c>
      <c r="F396" s="241"/>
      <c r="G396" s="242">
        <f>ROUND(E396*F396,2)</f>
        <v>0</v>
      </c>
      <c r="H396" s="241"/>
      <c r="I396" s="242">
        <f>ROUND(E396*H396,2)</f>
        <v>0</v>
      </c>
      <c r="J396" s="241"/>
      <c r="K396" s="242">
        <f>ROUND(E396*J396,2)</f>
        <v>0</v>
      </c>
      <c r="L396" s="242">
        <v>21</v>
      </c>
      <c r="M396" s="242">
        <f>G396*(1+L396/100)</f>
        <v>0</v>
      </c>
      <c r="N396" s="240">
        <v>1.4E-2</v>
      </c>
      <c r="O396" s="240">
        <f>ROUND(E396*N396,2)</f>
        <v>0.23</v>
      </c>
      <c r="P396" s="240">
        <v>0</v>
      </c>
      <c r="Q396" s="240">
        <f>ROUND(E396*P396,2)</f>
        <v>0</v>
      </c>
      <c r="R396" s="242" t="s">
        <v>196</v>
      </c>
      <c r="S396" s="242" t="s">
        <v>153</v>
      </c>
      <c r="T396" s="243" t="s">
        <v>153</v>
      </c>
      <c r="U396" s="222">
        <v>0</v>
      </c>
      <c r="V396" s="222">
        <f>ROUND(E396*U396,2)</f>
        <v>0</v>
      </c>
      <c r="W396" s="222"/>
      <c r="X396" s="222" t="s">
        <v>198</v>
      </c>
      <c r="Y396" s="222" t="s">
        <v>155</v>
      </c>
      <c r="Z396" s="212"/>
      <c r="AA396" s="212"/>
      <c r="AB396" s="212"/>
      <c r="AC396" s="212"/>
      <c r="AD396" s="212"/>
      <c r="AE396" s="212"/>
      <c r="AF396" s="212"/>
      <c r="AG396" s="212" t="s">
        <v>199</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2" x14ac:dyDescent="0.2">
      <c r="A397" s="219"/>
      <c r="B397" s="220"/>
      <c r="C397" s="257" t="s">
        <v>555</v>
      </c>
      <c r="D397" s="223"/>
      <c r="E397" s="224">
        <v>16.64</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158</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37">
        <v>102</v>
      </c>
      <c r="B398" s="238" t="s">
        <v>571</v>
      </c>
      <c r="C398" s="256" t="s">
        <v>572</v>
      </c>
      <c r="D398" s="239" t="s">
        <v>217</v>
      </c>
      <c r="E398" s="240">
        <v>26.956800000000001</v>
      </c>
      <c r="F398" s="241"/>
      <c r="G398" s="242">
        <f>ROUND(E398*F398,2)</f>
        <v>0</v>
      </c>
      <c r="H398" s="241"/>
      <c r="I398" s="242">
        <f>ROUND(E398*H398,2)</f>
        <v>0</v>
      </c>
      <c r="J398" s="241"/>
      <c r="K398" s="242">
        <f>ROUND(E398*J398,2)</f>
        <v>0</v>
      </c>
      <c r="L398" s="242">
        <v>21</v>
      </c>
      <c r="M398" s="242">
        <f>G398*(1+L398/100)</f>
        <v>0</v>
      </c>
      <c r="N398" s="240">
        <v>1.6999999999999999E-3</v>
      </c>
      <c r="O398" s="240">
        <f>ROUND(E398*N398,2)</f>
        <v>0.05</v>
      </c>
      <c r="P398" s="240">
        <v>0</v>
      </c>
      <c r="Q398" s="240">
        <f>ROUND(E398*P398,2)</f>
        <v>0</v>
      </c>
      <c r="R398" s="242" t="s">
        <v>196</v>
      </c>
      <c r="S398" s="242" t="s">
        <v>153</v>
      </c>
      <c r="T398" s="243" t="s">
        <v>153</v>
      </c>
      <c r="U398" s="222">
        <v>0</v>
      </c>
      <c r="V398" s="222">
        <f>ROUND(E398*U398,2)</f>
        <v>0</v>
      </c>
      <c r="W398" s="222"/>
      <c r="X398" s="222" t="s">
        <v>198</v>
      </c>
      <c r="Y398" s="222" t="s">
        <v>155</v>
      </c>
      <c r="Z398" s="212"/>
      <c r="AA398" s="212"/>
      <c r="AB398" s="212"/>
      <c r="AC398" s="212"/>
      <c r="AD398" s="212"/>
      <c r="AE398" s="212"/>
      <c r="AF398" s="212"/>
      <c r="AG398" s="212" t="s">
        <v>199</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2" x14ac:dyDescent="0.2">
      <c r="A399" s="219"/>
      <c r="B399" s="220"/>
      <c r="C399" s="257" t="s">
        <v>573</v>
      </c>
      <c r="D399" s="223"/>
      <c r="E399" s="224">
        <v>26.956800000000001</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158</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37">
        <v>103</v>
      </c>
      <c r="B400" s="238" t="s">
        <v>574</v>
      </c>
      <c r="C400" s="256" t="s">
        <v>575</v>
      </c>
      <c r="D400" s="239" t="s">
        <v>241</v>
      </c>
      <c r="E400" s="240">
        <v>1.5264</v>
      </c>
      <c r="F400" s="241"/>
      <c r="G400" s="242">
        <f>ROUND(E400*F400,2)</f>
        <v>0</v>
      </c>
      <c r="H400" s="241"/>
      <c r="I400" s="242">
        <f>ROUND(E400*H400,2)</f>
        <v>0</v>
      </c>
      <c r="J400" s="241"/>
      <c r="K400" s="242">
        <f>ROUND(E400*J400,2)</f>
        <v>0</v>
      </c>
      <c r="L400" s="242">
        <v>21</v>
      </c>
      <c r="M400" s="242">
        <f>G400*(1+L400/100)</f>
        <v>0</v>
      </c>
      <c r="N400" s="240">
        <v>0</v>
      </c>
      <c r="O400" s="240">
        <f>ROUND(E400*N400,2)</f>
        <v>0</v>
      </c>
      <c r="P400" s="240">
        <v>0</v>
      </c>
      <c r="Q400" s="240">
        <f>ROUND(E400*P400,2)</f>
        <v>0</v>
      </c>
      <c r="R400" s="242" t="s">
        <v>525</v>
      </c>
      <c r="S400" s="242" t="s">
        <v>153</v>
      </c>
      <c r="T400" s="243" t="s">
        <v>153</v>
      </c>
      <c r="U400" s="222">
        <v>1.7509999999999999</v>
      </c>
      <c r="V400" s="222">
        <f>ROUND(E400*U400,2)</f>
        <v>2.67</v>
      </c>
      <c r="W400" s="222"/>
      <c r="X400" s="222" t="s">
        <v>477</v>
      </c>
      <c r="Y400" s="222" t="s">
        <v>155</v>
      </c>
      <c r="Z400" s="212"/>
      <c r="AA400" s="212"/>
      <c r="AB400" s="212"/>
      <c r="AC400" s="212"/>
      <c r="AD400" s="212"/>
      <c r="AE400" s="212"/>
      <c r="AF400" s="212"/>
      <c r="AG400" s="212" t="s">
        <v>478</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2" x14ac:dyDescent="0.2">
      <c r="A401" s="219"/>
      <c r="B401" s="220"/>
      <c r="C401" s="258" t="s">
        <v>576</v>
      </c>
      <c r="D401" s="244"/>
      <c r="E401" s="244"/>
      <c r="F401" s="244"/>
      <c r="G401" s="244"/>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164</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x14ac:dyDescent="0.2">
      <c r="A402" s="230" t="s">
        <v>147</v>
      </c>
      <c r="B402" s="231" t="s">
        <v>97</v>
      </c>
      <c r="C402" s="255" t="s">
        <v>98</v>
      </c>
      <c r="D402" s="232"/>
      <c r="E402" s="233"/>
      <c r="F402" s="234"/>
      <c r="G402" s="234">
        <f>SUMIF(AG403:AG432,"&lt;&gt;NOR",G403:G432)</f>
        <v>0</v>
      </c>
      <c r="H402" s="234"/>
      <c r="I402" s="234">
        <f>SUM(I403:I432)</f>
        <v>0</v>
      </c>
      <c r="J402" s="234"/>
      <c r="K402" s="234">
        <f>SUM(K403:K432)</f>
        <v>0</v>
      </c>
      <c r="L402" s="234"/>
      <c r="M402" s="234">
        <f>SUM(M403:M432)</f>
        <v>0</v>
      </c>
      <c r="N402" s="233"/>
      <c r="O402" s="233">
        <f>SUM(O403:O432)</f>
        <v>1.37</v>
      </c>
      <c r="P402" s="233"/>
      <c r="Q402" s="233">
        <f>SUM(Q403:Q432)</f>
        <v>0.26</v>
      </c>
      <c r="R402" s="234"/>
      <c r="S402" s="234"/>
      <c r="T402" s="235"/>
      <c r="U402" s="229"/>
      <c r="V402" s="229">
        <f>SUM(V403:V432)</f>
        <v>29.700000000000003</v>
      </c>
      <c r="W402" s="229"/>
      <c r="X402" s="229"/>
      <c r="Y402" s="229"/>
      <c r="AG402" t="s">
        <v>148</v>
      </c>
    </row>
    <row r="403" spans="1:60" ht="33.75" outlineLevel="1" x14ac:dyDescent="0.2">
      <c r="A403" s="245">
        <v>104</v>
      </c>
      <c r="B403" s="246" t="s">
        <v>577</v>
      </c>
      <c r="C403" s="259" t="s">
        <v>578</v>
      </c>
      <c r="D403" s="247" t="s">
        <v>213</v>
      </c>
      <c r="E403" s="248">
        <v>3</v>
      </c>
      <c r="F403" s="249"/>
      <c r="G403" s="250">
        <f>ROUND(E403*F403,2)</f>
        <v>0</v>
      </c>
      <c r="H403" s="249"/>
      <c r="I403" s="250">
        <f>ROUND(E403*H403,2)</f>
        <v>0</v>
      </c>
      <c r="J403" s="249"/>
      <c r="K403" s="250">
        <f>ROUND(E403*J403,2)</f>
        <v>0</v>
      </c>
      <c r="L403" s="250">
        <v>21</v>
      </c>
      <c r="M403" s="250">
        <f>G403*(1+L403/100)</f>
        <v>0</v>
      </c>
      <c r="N403" s="248">
        <v>7.5800000000000006E-2</v>
      </c>
      <c r="O403" s="248">
        <f>ROUND(E403*N403,2)</f>
        <v>0.23</v>
      </c>
      <c r="P403" s="248">
        <v>0</v>
      </c>
      <c r="Q403" s="248">
        <f>ROUND(E403*P403,2)</f>
        <v>0</v>
      </c>
      <c r="R403" s="250" t="s">
        <v>506</v>
      </c>
      <c r="S403" s="250" t="s">
        <v>153</v>
      </c>
      <c r="T403" s="251" t="s">
        <v>153</v>
      </c>
      <c r="U403" s="222">
        <v>0.5</v>
      </c>
      <c r="V403" s="222">
        <f>ROUND(E403*U403,2)</f>
        <v>1.5</v>
      </c>
      <c r="W403" s="222"/>
      <c r="X403" s="222" t="s">
        <v>154</v>
      </c>
      <c r="Y403" s="222" t="s">
        <v>155</v>
      </c>
      <c r="Z403" s="212"/>
      <c r="AA403" s="212"/>
      <c r="AB403" s="212"/>
      <c r="AC403" s="212"/>
      <c r="AD403" s="212"/>
      <c r="AE403" s="212"/>
      <c r="AF403" s="212"/>
      <c r="AG403" s="212" t="s">
        <v>156</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ht="22.5" outlineLevel="1" x14ac:dyDescent="0.2">
      <c r="A404" s="237">
        <v>105</v>
      </c>
      <c r="B404" s="238" t="s">
        <v>579</v>
      </c>
      <c r="C404" s="256" t="s">
        <v>580</v>
      </c>
      <c r="D404" s="239" t="s">
        <v>217</v>
      </c>
      <c r="E404" s="240">
        <v>15</v>
      </c>
      <c r="F404" s="241"/>
      <c r="G404" s="242">
        <f>ROUND(E404*F404,2)</f>
        <v>0</v>
      </c>
      <c r="H404" s="241"/>
      <c r="I404" s="242">
        <f>ROUND(E404*H404,2)</f>
        <v>0</v>
      </c>
      <c r="J404" s="241"/>
      <c r="K404" s="242">
        <f>ROUND(E404*J404,2)</f>
        <v>0</v>
      </c>
      <c r="L404" s="242">
        <v>21</v>
      </c>
      <c r="M404" s="242">
        <f>G404*(1+L404/100)</f>
        <v>0</v>
      </c>
      <c r="N404" s="240">
        <v>3.4499999999999999E-3</v>
      </c>
      <c r="O404" s="240">
        <f>ROUND(E404*N404,2)</f>
        <v>0.05</v>
      </c>
      <c r="P404" s="240">
        <v>0</v>
      </c>
      <c r="Q404" s="240">
        <f>ROUND(E404*P404,2)</f>
        <v>0</v>
      </c>
      <c r="R404" s="242" t="s">
        <v>581</v>
      </c>
      <c r="S404" s="242" t="s">
        <v>153</v>
      </c>
      <c r="T404" s="243" t="s">
        <v>153</v>
      </c>
      <c r="U404" s="222">
        <v>0.35599999999999998</v>
      </c>
      <c r="V404" s="222">
        <f>ROUND(E404*U404,2)</f>
        <v>5.34</v>
      </c>
      <c r="W404" s="222"/>
      <c r="X404" s="222" t="s">
        <v>154</v>
      </c>
      <c r="Y404" s="222" t="s">
        <v>155</v>
      </c>
      <c r="Z404" s="212"/>
      <c r="AA404" s="212"/>
      <c r="AB404" s="212"/>
      <c r="AC404" s="212"/>
      <c r="AD404" s="212"/>
      <c r="AE404" s="212"/>
      <c r="AF404" s="212"/>
      <c r="AG404" s="212" t="s">
        <v>156</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2" x14ac:dyDescent="0.2">
      <c r="A405" s="219"/>
      <c r="B405" s="220"/>
      <c r="C405" s="260" t="s">
        <v>582</v>
      </c>
      <c r="D405" s="252"/>
      <c r="E405" s="252"/>
      <c r="F405" s="252"/>
      <c r="G405" s="25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189</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ht="22.5" outlineLevel="1" x14ac:dyDescent="0.2">
      <c r="A406" s="237">
        <v>106</v>
      </c>
      <c r="B406" s="238" t="s">
        <v>583</v>
      </c>
      <c r="C406" s="256" t="s">
        <v>584</v>
      </c>
      <c r="D406" s="239" t="s">
        <v>217</v>
      </c>
      <c r="E406" s="240">
        <v>41.76</v>
      </c>
      <c r="F406" s="241"/>
      <c r="G406" s="242">
        <f>ROUND(E406*F406,2)</f>
        <v>0</v>
      </c>
      <c r="H406" s="241"/>
      <c r="I406" s="242">
        <f>ROUND(E406*H406,2)</f>
        <v>0</v>
      </c>
      <c r="J406" s="241"/>
      <c r="K406" s="242">
        <f>ROUND(E406*J406,2)</f>
        <v>0</v>
      </c>
      <c r="L406" s="242">
        <v>21</v>
      </c>
      <c r="M406" s="242">
        <f>G406*(1+L406/100)</f>
        <v>0</v>
      </c>
      <c r="N406" s="240">
        <v>2.0500000000000002E-3</v>
      </c>
      <c r="O406" s="240">
        <f>ROUND(E406*N406,2)</f>
        <v>0.09</v>
      </c>
      <c r="P406" s="240">
        <v>0</v>
      </c>
      <c r="Q406" s="240">
        <f>ROUND(E406*P406,2)</f>
        <v>0</v>
      </c>
      <c r="R406" s="242" t="s">
        <v>581</v>
      </c>
      <c r="S406" s="242" t="s">
        <v>153</v>
      </c>
      <c r="T406" s="243" t="s">
        <v>153</v>
      </c>
      <c r="U406" s="222">
        <v>0.26400000000000001</v>
      </c>
      <c r="V406" s="222">
        <f>ROUND(E406*U406,2)</f>
        <v>11.02</v>
      </c>
      <c r="W406" s="222"/>
      <c r="X406" s="222" t="s">
        <v>154</v>
      </c>
      <c r="Y406" s="222" t="s">
        <v>155</v>
      </c>
      <c r="Z406" s="212"/>
      <c r="AA406" s="212"/>
      <c r="AB406" s="212"/>
      <c r="AC406" s="212"/>
      <c r="AD406" s="212"/>
      <c r="AE406" s="212"/>
      <c r="AF406" s="212"/>
      <c r="AG406" s="212" t="s">
        <v>156</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2" x14ac:dyDescent="0.2">
      <c r="A407" s="219"/>
      <c r="B407" s="220"/>
      <c r="C407" s="258" t="s">
        <v>585</v>
      </c>
      <c r="D407" s="244"/>
      <c r="E407" s="244"/>
      <c r="F407" s="244"/>
      <c r="G407" s="244"/>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164</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2" x14ac:dyDescent="0.2">
      <c r="A408" s="219"/>
      <c r="B408" s="220"/>
      <c r="C408" s="261" t="s">
        <v>586</v>
      </c>
      <c r="D408" s="254"/>
      <c r="E408" s="254"/>
      <c r="F408" s="254"/>
      <c r="G408" s="254"/>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189</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2" x14ac:dyDescent="0.2">
      <c r="A409" s="219"/>
      <c r="B409" s="220"/>
      <c r="C409" s="257" t="s">
        <v>587</v>
      </c>
      <c r="D409" s="223"/>
      <c r="E409" s="224">
        <v>41.76</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158</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ht="33.75" outlineLevel="1" x14ac:dyDescent="0.2">
      <c r="A410" s="245">
        <v>107</v>
      </c>
      <c r="B410" s="246" t="s">
        <v>588</v>
      </c>
      <c r="C410" s="259" t="s">
        <v>589</v>
      </c>
      <c r="D410" s="247" t="s">
        <v>213</v>
      </c>
      <c r="E410" s="248">
        <v>3</v>
      </c>
      <c r="F410" s="249"/>
      <c r="G410" s="250">
        <f>ROUND(E410*F410,2)</f>
        <v>0</v>
      </c>
      <c r="H410" s="249"/>
      <c r="I410" s="250">
        <f>ROUND(E410*H410,2)</f>
        <v>0</v>
      </c>
      <c r="J410" s="249"/>
      <c r="K410" s="250">
        <f>ROUND(E410*J410,2)</f>
        <v>0</v>
      </c>
      <c r="L410" s="250">
        <v>21</v>
      </c>
      <c r="M410" s="250">
        <f>G410*(1+L410/100)</f>
        <v>0</v>
      </c>
      <c r="N410" s="248">
        <v>3.4000000000000002E-4</v>
      </c>
      <c r="O410" s="248">
        <f>ROUND(E410*N410,2)</f>
        <v>0</v>
      </c>
      <c r="P410" s="248">
        <v>0</v>
      </c>
      <c r="Q410" s="248">
        <f>ROUND(E410*P410,2)</f>
        <v>0</v>
      </c>
      <c r="R410" s="250" t="s">
        <v>581</v>
      </c>
      <c r="S410" s="250" t="s">
        <v>153</v>
      </c>
      <c r="T410" s="251" t="s">
        <v>153</v>
      </c>
      <c r="U410" s="222">
        <v>0.41</v>
      </c>
      <c r="V410" s="222">
        <f>ROUND(E410*U410,2)</f>
        <v>1.23</v>
      </c>
      <c r="W410" s="222"/>
      <c r="X410" s="222" t="s">
        <v>154</v>
      </c>
      <c r="Y410" s="222" t="s">
        <v>155</v>
      </c>
      <c r="Z410" s="212"/>
      <c r="AA410" s="212"/>
      <c r="AB410" s="212"/>
      <c r="AC410" s="212"/>
      <c r="AD410" s="212"/>
      <c r="AE410" s="212"/>
      <c r="AF410" s="212"/>
      <c r="AG410" s="212" t="s">
        <v>156</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ht="22.5" outlineLevel="1" x14ac:dyDescent="0.2">
      <c r="A411" s="237">
        <v>108</v>
      </c>
      <c r="B411" s="238" t="s">
        <v>590</v>
      </c>
      <c r="C411" s="256" t="s">
        <v>591</v>
      </c>
      <c r="D411" s="239" t="s">
        <v>217</v>
      </c>
      <c r="E411" s="240">
        <v>9.2899999999999991</v>
      </c>
      <c r="F411" s="241"/>
      <c r="G411" s="242">
        <f>ROUND(E411*F411,2)</f>
        <v>0</v>
      </c>
      <c r="H411" s="241"/>
      <c r="I411" s="242">
        <f>ROUND(E411*H411,2)</f>
        <v>0</v>
      </c>
      <c r="J411" s="241"/>
      <c r="K411" s="242">
        <f>ROUND(E411*J411,2)</f>
        <v>0</v>
      </c>
      <c r="L411" s="242">
        <v>21</v>
      </c>
      <c r="M411" s="242">
        <f>G411*(1+L411/100)</f>
        <v>0</v>
      </c>
      <c r="N411" s="240">
        <v>2.64E-3</v>
      </c>
      <c r="O411" s="240">
        <f>ROUND(E411*N411,2)</f>
        <v>0.02</v>
      </c>
      <c r="P411" s="240">
        <v>0</v>
      </c>
      <c r="Q411" s="240">
        <f>ROUND(E411*P411,2)</f>
        <v>0</v>
      </c>
      <c r="R411" s="242" t="s">
        <v>581</v>
      </c>
      <c r="S411" s="242" t="s">
        <v>153</v>
      </c>
      <c r="T411" s="243" t="s">
        <v>153</v>
      </c>
      <c r="U411" s="222">
        <v>0.94269999999999998</v>
      </c>
      <c r="V411" s="222">
        <f>ROUND(E411*U411,2)</f>
        <v>8.76</v>
      </c>
      <c r="W411" s="222"/>
      <c r="X411" s="222" t="s">
        <v>154</v>
      </c>
      <c r="Y411" s="222" t="s">
        <v>155</v>
      </c>
      <c r="Z411" s="212"/>
      <c r="AA411" s="212"/>
      <c r="AB411" s="212"/>
      <c r="AC411" s="212"/>
      <c r="AD411" s="212"/>
      <c r="AE411" s="212"/>
      <c r="AF411" s="212"/>
      <c r="AG411" s="212" t="s">
        <v>156</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2" x14ac:dyDescent="0.2">
      <c r="A412" s="219"/>
      <c r="B412" s="220"/>
      <c r="C412" s="258" t="s">
        <v>592</v>
      </c>
      <c r="D412" s="244"/>
      <c r="E412" s="244"/>
      <c r="F412" s="244"/>
      <c r="G412" s="244"/>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164</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2" x14ac:dyDescent="0.2">
      <c r="A413" s="219"/>
      <c r="B413" s="220"/>
      <c r="C413" s="261" t="s">
        <v>593</v>
      </c>
      <c r="D413" s="254"/>
      <c r="E413" s="254"/>
      <c r="F413" s="254"/>
      <c r="G413" s="254"/>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189</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2" x14ac:dyDescent="0.2">
      <c r="A414" s="219"/>
      <c r="B414" s="220"/>
      <c r="C414" s="257" t="s">
        <v>271</v>
      </c>
      <c r="D414" s="223"/>
      <c r="E414" s="224"/>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158</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57" t="s">
        <v>594</v>
      </c>
      <c r="D415" s="223"/>
      <c r="E415" s="224">
        <v>2.92</v>
      </c>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158</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7" t="s">
        <v>595</v>
      </c>
      <c r="D416" s="223"/>
      <c r="E416" s="224">
        <v>0.84</v>
      </c>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158</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57" t="s">
        <v>596</v>
      </c>
      <c r="D417" s="223"/>
      <c r="E417" s="224">
        <v>1.71</v>
      </c>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158</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62" t="s">
        <v>275</v>
      </c>
      <c r="D418" s="225"/>
      <c r="E418" s="226">
        <v>5.47</v>
      </c>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158</v>
      </c>
      <c r="AH418" s="212">
        <v>1</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57" t="s">
        <v>278</v>
      </c>
      <c r="D419" s="223"/>
      <c r="E419" s="224"/>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158</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57" t="s">
        <v>597</v>
      </c>
      <c r="D420" s="223"/>
      <c r="E420" s="224">
        <v>3.82</v>
      </c>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158</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62" t="s">
        <v>275</v>
      </c>
      <c r="D421" s="225"/>
      <c r="E421" s="226">
        <v>3.82</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158</v>
      </c>
      <c r="AH421" s="212">
        <v>1</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45">
        <v>109</v>
      </c>
      <c r="B422" s="246" t="s">
        <v>598</v>
      </c>
      <c r="C422" s="259" t="s">
        <v>599</v>
      </c>
      <c r="D422" s="247" t="s">
        <v>217</v>
      </c>
      <c r="E422" s="248">
        <v>4.5</v>
      </c>
      <c r="F422" s="249"/>
      <c r="G422" s="250">
        <f>ROUND(E422*F422,2)</f>
        <v>0</v>
      </c>
      <c r="H422" s="249"/>
      <c r="I422" s="250">
        <f>ROUND(E422*H422,2)</f>
        <v>0</v>
      </c>
      <c r="J422" s="249"/>
      <c r="K422" s="250">
        <f>ROUND(E422*J422,2)</f>
        <v>0</v>
      </c>
      <c r="L422" s="250">
        <v>21</v>
      </c>
      <c r="M422" s="250">
        <f>G422*(1+L422/100)</f>
        <v>0</v>
      </c>
      <c r="N422" s="248">
        <v>0.21706</v>
      </c>
      <c r="O422" s="248">
        <f>ROUND(E422*N422,2)</f>
        <v>0.98</v>
      </c>
      <c r="P422" s="248">
        <v>0</v>
      </c>
      <c r="Q422" s="248">
        <f>ROUND(E422*P422,2)</f>
        <v>0</v>
      </c>
      <c r="R422" s="250" t="s">
        <v>509</v>
      </c>
      <c r="S422" s="250" t="s">
        <v>153</v>
      </c>
      <c r="T422" s="251" t="s">
        <v>153</v>
      </c>
      <c r="U422" s="222">
        <v>0</v>
      </c>
      <c r="V422" s="222">
        <f>ROUND(E422*U422,2)</f>
        <v>0</v>
      </c>
      <c r="W422" s="222"/>
      <c r="X422" s="222" t="s">
        <v>186</v>
      </c>
      <c r="Y422" s="222" t="s">
        <v>155</v>
      </c>
      <c r="Z422" s="212"/>
      <c r="AA422" s="212"/>
      <c r="AB422" s="212"/>
      <c r="AC422" s="212"/>
      <c r="AD422" s="212"/>
      <c r="AE422" s="212"/>
      <c r="AF422" s="212"/>
      <c r="AG422" s="212" t="s">
        <v>187</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
      <c r="A423" s="237">
        <v>110</v>
      </c>
      <c r="B423" s="238" t="s">
        <v>600</v>
      </c>
      <c r="C423" s="256" t="s">
        <v>601</v>
      </c>
      <c r="D423" s="239" t="s">
        <v>217</v>
      </c>
      <c r="E423" s="240">
        <v>41.76</v>
      </c>
      <c r="F423" s="241"/>
      <c r="G423" s="242">
        <f>ROUND(E423*F423,2)</f>
        <v>0</v>
      </c>
      <c r="H423" s="241"/>
      <c r="I423" s="242">
        <f>ROUND(E423*H423,2)</f>
        <v>0</v>
      </c>
      <c r="J423" s="241"/>
      <c r="K423" s="242">
        <f>ROUND(E423*J423,2)</f>
        <v>0</v>
      </c>
      <c r="L423" s="242">
        <v>21</v>
      </c>
      <c r="M423" s="242">
        <f>G423*(1+L423/100)</f>
        <v>0</v>
      </c>
      <c r="N423" s="240">
        <v>0</v>
      </c>
      <c r="O423" s="240">
        <f>ROUND(E423*N423,2)</f>
        <v>0</v>
      </c>
      <c r="P423" s="240">
        <v>4.64E-3</v>
      </c>
      <c r="Q423" s="240">
        <f>ROUND(E423*P423,2)</f>
        <v>0.19</v>
      </c>
      <c r="R423" s="242" t="s">
        <v>509</v>
      </c>
      <c r="S423" s="242" t="s">
        <v>153</v>
      </c>
      <c r="T423" s="243" t="s">
        <v>153</v>
      </c>
      <c r="U423" s="222">
        <v>0</v>
      </c>
      <c r="V423" s="222">
        <f>ROUND(E423*U423,2)</f>
        <v>0</v>
      </c>
      <c r="W423" s="222"/>
      <c r="X423" s="222" t="s">
        <v>186</v>
      </c>
      <c r="Y423" s="222" t="s">
        <v>155</v>
      </c>
      <c r="Z423" s="212"/>
      <c r="AA423" s="212"/>
      <c r="AB423" s="212"/>
      <c r="AC423" s="212"/>
      <c r="AD423" s="212"/>
      <c r="AE423" s="212"/>
      <c r="AF423" s="212"/>
      <c r="AG423" s="212" t="s">
        <v>187</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2" x14ac:dyDescent="0.2">
      <c r="A424" s="219"/>
      <c r="B424" s="220"/>
      <c r="C424" s="258" t="s">
        <v>602</v>
      </c>
      <c r="D424" s="244"/>
      <c r="E424" s="244"/>
      <c r="F424" s="244"/>
      <c r="G424" s="244"/>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164</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ht="22.5" outlineLevel="2" x14ac:dyDescent="0.2">
      <c r="A425" s="219"/>
      <c r="B425" s="220"/>
      <c r="C425" s="261" t="s">
        <v>520</v>
      </c>
      <c r="D425" s="254"/>
      <c r="E425" s="254"/>
      <c r="F425" s="254"/>
      <c r="G425" s="254"/>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189</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53" t="str">
        <f>C425</f>
        <v>Svislé přemístění ze 2. NP, nebo 1. PP, vodorovné vnitrostaveništní přemístění do 30 m, odvoz na skládku do 10 km. Bez poplatku za skládku.</v>
      </c>
      <c r="BB425" s="212"/>
      <c r="BC425" s="212"/>
      <c r="BD425" s="212"/>
      <c r="BE425" s="212"/>
      <c r="BF425" s="212"/>
      <c r="BG425" s="212"/>
      <c r="BH425" s="212"/>
    </row>
    <row r="426" spans="1:60" outlineLevel="1" x14ac:dyDescent="0.2">
      <c r="A426" s="237">
        <v>111</v>
      </c>
      <c r="B426" s="238" t="s">
        <v>603</v>
      </c>
      <c r="C426" s="256" t="s">
        <v>604</v>
      </c>
      <c r="D426" s="239" t="s">
        <v>217</v>
      </c>
      <c r="E426" s="240">
        <v>15</v>
      </c>
      <c r="F426" s="241"/>
      <c r="G426" s="242">
        <f>ROUND(E426*F426,2)</f>
        <v>0</v>
      </c>
      <c r="H426" s="241"/>
      <c r="I426" s="242">
        <f>ROUND(E426*H426,2)</f>
        <v>0</v>
      </c>
      <c r="J426" s="241"/>
      <c r="K426" s="242">
        <f>ROUND(E426*J426,2)</f>
        <v>0</v>
      </c>
      <c r="L426" s="242">
        <v>21</v>
      </c>
      <c r="M426" s="242">
        <f>G426*(1+L426/100)</f>
        <v>0</v>
      </c>
      <c r="N426" s="240">
        <v>0</v>
      </c>
      <c r="O426" s="240">
        <f>ROUND(E426*N426,2)</f>
        <v>0</v>
      </c>
      <c r="P426" s="240">
        <v>3.3600000000000001E-3</v>
      </c>
      <c r="Q426" s="240">
        <f>ROUND(E426*P426,2)</f>
        <v>0.05</v>
      </c>
      <c r="R426" s="242" t="s">
        <v>509</v>
      </c>
      <c r="S426" s="242" t="s">
        <v>153</v>
      </c>
      <c r="T426" s="243" t="s">
        <v>153</v>
      </c>
      <c r="U426" s="222">
        <v>0</v>
      </c>
      <c r="V426" s="222">
        <f>ROUND(E426*U426,2)</f>
        <v>0</v>
      </c>
      <c r="W426" s="222"/>
      <c r="X426" s="222" t="s">
        <v>186</v>
      </c>
      <c r="Y426" s="222" t="s">
        <v>155</v>
      </c>
      <c r="Z426" s="212"/>
      <c r="AA426" s="212"/>
      <c r="AB426" s="212"/>
      <c r="AC426" s="212"/>
      <c r="AD426" s="212"/>
      <c r="AE426" s="212"/>
      <c r="AF426" s="212"/>
      <c r="AG426" s="212" t="s">
        <v>187</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58" t="s">
        <v>605</v>
      </c>
      <c r="D427" s="244"/>
      <c r="E427" s="244"/>
      <c r="F427" s="244"/>
      <c r="G427" s="244"/>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164</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ht="22.5" outlineLevel="2" x14ac:dyDescent="0.2">
      <c r="A428" s="219"/>
      <c r="B428" s="220"/>
      <c r="C428" s="261" t="s">
        <v>520</v>
      </c>
      <c r="D428" s="254"/>
      <c r="E428" s="254"/>
      <c r="F428" s="254"/>
      <c r="G428" s="254"/>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189</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53" t="str">
        <f>C428</f>
        <v>Svislé přemístění ze 2. NP, nebo 1. PP, vodorovné vnitrostaveništní přemístění do 30 m, odvoz na skládku do 10 km. Bez poplatku za skládku.</v>
      </c>
      <c r="BB428" s="212"/>
      <c r="BC428" s="212"/>
      <c r="BD428" s="212"/>
      <c r="BE428" s="212"/>
      <c r="BF428" s="212"/>
      <c r="BG428" s="212"/>
      <c r="BH428" s="212"/>
    </row>
    <row r="429" spans="1:60" outlineLevel="1" x14ac:dyDescent="0.2">
      <c r="A429" s="237">
        <v>112</v>
      </c>
      <c r="B429" s="238" t="s">
        <v>606</v>
      </c>
      <c r="C429" s="256" t="s">
        <v>607</v>
      </c>
      <c r="D429" s="239" t="s">
        <v>217</v>
      </c>
      <c r="E429" s="240">
        <v>9.2899999999999991</v>
      </c>
      <c r="F429" s="241"/>
      <c r="G429" s="242">
        <f>ROUND(E429*F429,2)</f>
        <v>0</v>
      </c>
      <c r="H429" s="241"/>
      <c r="I429" s="242">
        <f>ROUND(E429*H429,2)</f>
        <v>0</v>
      </c>
      <c r="J429" s="241"/>
      <c r="K429" s="242">
        <f>ROUND(E429*J429,2)</f>
        <v>0</v>
      </c>
      <c r="L429" s="242">
        <v>21</v>
      </c>
      <c r="M429" s="242">
        <f>G429*(1+L429/100)</f>
        <v>0</v>
      </c>
      <c r="N429" s="240">
        <v>0</v>
      </c>
      <c r="O429" s="240">
        <f>ROUND(E429*N429,2)</f>
        <v>0</v>
      </c>
      <c r="P429" s="240">
        <v>1.81E-3</v>
      </c>
      <c r="Q429" s="240">
        <f>ROUND(E429*P429,2)</f>
        <v>0.02</v>
      </c>
      <c r="R429" s="242" t="s">
        <v>509</v>
      </c>
      <c r="S429" s="242" t="s">
        <v>153</v>
      </c>
      <c r="T429" s="243" t="s">
        <v>153</v>
      </c>
      <c r="U429" s="222">
        <v>0</v>
      </c>
      <c r="V429" s="222">
        <f>ROUND(E429*U429,2)</f>
        <v>0</v>
      </c>
      <c r="W429" s="222"/>
      <c r="X429" s="222" t="s">
        <v>186</v>
      </c>
      <c r="Y429" s="222" t="s">
        <v>155</v>
      </c>
      <c r="Z429" s="212"/>
      <c r="AA429" s="212"/>
      <c r="AB429" s="212"/>
      <c r="AC429" s="212"/>
      <c r="AD429" s="212"/>
      <c r="AE429" s="212"/>
      <c r="AF429" s="212"/>
      <c r="AG429" s="212" t="s">
        <v>187</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ht="22.5" outlineLevel="2" x14ac:dyDescent="0.2">
      <c r="A430" s="219"/>
      <c r="B430" s="220"/>
      <c r="C430" s="260" t="s">
        <v>520</v>
      </c>
      <c r="D430" s="252"/>
      <c r="E430" s="252"/>
      <c r="F430" s="252"/>
      <c r="G430" s="252"/>
      <c r="H430" s="222"/>
      <c r="I430" s="222"/>
      <c r="J430" s="222"/>
      <c r="K430" s="222"/>
      <c r="L430" s="222"/>
      <c r="M430" s="222"/>
      <c r="N430" s="221"/>
      <c r="O430" s="221"/>
      <c r="P430" s="221"/>
      <c r="Q430" s="221"/>
      <c r="R430" s="222"/>
      <c r="S430" s="222"/>
      <c r="T430" s="222"/>
      <c r="U430" s="222"/>
      <c r="V430" s="222"/>
      <c r="W430" s="222"/>
      <c r="X430" s="222"/>
      <c r="Y430" s="222"/>
      <c r="Z430" s="212"/>
      <c r="AA430" s="212"/>
      <c r="AB430" s="212"/>
      <c r="AC430" s="212"/>
      <c r="AD430" s="212"/>
      <c r="AE430" s="212"/>
      <c r="AF430" s="212"/>
      <c r="AG430" s="212" t="s">
        <v>189</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53" t="str">
        <f>C430</f>
        <v>Svislé přemístění ze 2. NP, nebo 1. PP, vodorovné vnitrostaveništní přemístění do 30 m, odvoz na skládku do 10 km. Bez poplatku za skládku.</v>
      </c>
      <c r="BB430" s="212"/>
      <c r="BC430" s="212"/>
      <c r="BD430" s="212"/>
      <c r="BE430" s="212"/>
      <c r="BF430" s="212"/>
      <c r="BG430" s="212"/>
      <c r="BH430" s="212"/>
    </row>
    <row r="431" spans="1:60" outlineLevel="1" x14ac:dyDescent="0.2">
      <c r="A431" s="237">
        <v>113</v>
      </c>
      <c r="B431" s="238" t="s">
        <v>608</v>
      </c>
      <c r="C431" s="256" t="s">
        <v>609</v>
      </c>
      <c r="D431" s="239" t="s">
        <v>241</v>
      </c>
      <c r="E431" s="240">
        <v>0.39029999999999998</v>
      </c>
      <c r="F431" s="241"/>
      <c r="G431" s="242">
        <f>ROUND(E431*F431,2)</f>
        <v>0</v>
      </c>
      <c r="H431" s="241"/>
      <c r="I431" s="242">
        <f>ROUND(E431*H431,2)</f>
        <v>0</v>
      </c>
      <c r="J431" s="241"/>
      <c r="K431" s="242">
        <f>ROUND(E431*J431,2)</f>
        <v>0</v>
      </c>
      <c r="L431" s="242">
        <v>21</v>
      </c>
      <c r="M431" s="242">
        <f>G431*(1+L431/100)</f>
        <v>0</v>
      </c>
      <c r="N431" s="240">
        <v>0</v>
      </c>
      <c r="O431" s="240">
        <f>ROUND(E431*N431,2)</f>
        <v>0</v>
      </c>
      <c r="P431" s="240">
        <v>0</v>
      </c>
      <c r="Q431" s="240">
        <f>ROUND(E431*P431,2)</f>
        <v>0</v>
      </c>
      <c r="R431" s="242" t="s">
        <v>581</v>
      </c>
      <c r="S431" s="242" t="s">
        <v>153</v>
      </c>
      <c r="T431" s="243" t="s">
        <v>153</v>
      </c>
      <c r="U431" s="222">
        <v>4.7370000000000001</v>
      </c>
      <c r="V431" s="222">
        <f>ROUND(E431*U431,2)</f>
        <v>1.85</v>
      </c>
      <c r="W431" s="222"/>
      <c r="X431" s="222" t="s">
        <v>477</v>
      </c>
      <c r="Y431" s="222" t="s">
        <v>155</v>
      </c>
      <c r="Z431" s="212"/>
      <c r="AA431" s="212"/>
      <c r="AB431" s="212"/>
      <c r="AC431" s="212"/>
      <c r="AD431" s="212"/>
      <c r="AE431" s="212"/>
      <c r="AF431" s="212"/>
      <c r="AG431" s="212" t="s">
        <v>478</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58" t="s">
        <v>576</v>
      </c>
      <c r="D432" s="244"/>
      <c r="E432" s="244"/>
      <c r="F432" s="244"/>
      <c r="G432" s="244"/>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164</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x14ac:dyDescent="0.2">
      <c r="A433" s="230" t="s">
        <v>147</v>
      </c>
      <c r="B433" s="231" t="s">
        <v>99</v>
      </c>
      <c r="C433" s="255" t="s">
        <v>100</v>
      </c>
      <c r="D433" s="232"/>
      <c r="E433" s="233"/>
      <c r="F433" s="234"/>
      <c r="G433" s="234">
        <f>SUMIF(AG434:AG497,"&lt;&gt;NOR",G434:G497)</f>
        <v>0</v>
      </c>
      <c r="H433" s="234"/>
      <c r="I433" s="234">
        <f>SUM(I434:I497)</f>
        <v>0</v>
      </c>
      <c r="J433" s="234"/>
      <c r="K433" s="234">
        <f>SUM(K434:K497)</f>
        <v>0</v>
      </c>
      <c r="L433" s="234"/>
      <c r="M433" s="234">
        <f>SUM(M434:M497)</f>
        <v>0</v>
      </c>
      <c r="N433" s="233"/>
      <c r="O433" s="233">
        <f>SUM(O434:O497)</f>
        <v>1.56</v>
      </c>
      <c r="P433" s="233"/>
      <c r="Q433" s="233">
        <f>SUM(Q434:Q497)</f>
        <v>0</v>
      </c>
      <c r="R433" s="234"/>
      <c r="S433" s="234"/>
      <c r="T433" s="235"/>
      <c r="U433" s="229"/>
      <c r="V433" s="229">
        <f>SUM(V434:V497)</f>
        <v>110.17</v>
      </c>
      <c r="W433" s="229"/>
      <c r="X433" s="229"/>
      <c r="Y433" s="229"/>
      <c r="AG433" t="s">
        <v>148</v>
      </c>
    </row>
    <row r="434" spans="1:60" ht="33.75" outlineLevel="1" x14ac:dyDescent="0.2">
      <c r="A434" s="237">
        <v>114</v>
      </c>
      <c r="B434" s="238" t="s">
        <v>610</v>
      </c>
      <c r="C434" s="256" t="s">
        <v>611</v>
      </c>
      <c r="D434" s="239" t="s">
        <v>217</v>
      </c>
      <c r="E434" s="240">
        <v>48.34</v>
      </c>
      <c r="F434" s="241"/>
      <c r="G434" s="242">
        <f>ROUND(E434*F434,2)</f>
        <v>0</v>
      </c>
      <c r="H434" s="241"/>
      <c r="I434" s="242">
        <f>ROUND(E434*H434,2)</f>
        <v>0</v>
      </c>
      <c r="J434" s="241"/>
      <c r="K434" s="242">
        <f>ROUND(E434*J434,2)</f>
        <v>0</v>
      </c>
      <c r="L434" s="242">
        <v>21</v>
      </c>
      <c r="M434" s="242">
        <f>G434*(1+L434/100)</f>
        <v>0</v>
      </c>
      <c r="N434" s="240">
        <v>0</v>
      </c>
      <c r="O434" s="240">
        <f>ROUND(E434*N434,2)</f>
        <v>0</v>
      </c>
      <c r="P434" s="240">
        <v>0</v>
      </c>
      <c r="Q434" s="240">
        <f>ROUND(E434*P434,2)</f>
        <v>0</v>
      </c>
      <c r="R434" s="242" t="s">
        <v>558</v>
      </c>
      <c r="S434" s="242" t="s">
        <v>153</v>
      </c>
      <c r="T434" s="243" t="s">
        <v>153</v>
      </c>
      <c r="U434" s="222">
        <v>0.20000999999999999</v>
      </c>
      <c r="V434" s="222">
        <f>ROUND(E434*U434,2)</f>
        <v>9.67</v>
      </c>
      <c r="W434" s="222"/>
      <c r="X434" s="222" t="s">
        <v>154</v>
      </c>
      <c r="Y434" s="222" t="s">
        <v>155</v>
      </c>
      <c r="Z434" s="212"/>
      <c r="AA434" s="212"/>
      <c r="AB434" s="212"/>
      <c r="AC434" s="212"/>
      <c r="AD434" s="212"/>
      <c r="AE434" s="212"/>
      <c r="AF434" s="212"/>
      <c r="AG434" s="212" t="s">
        <v>156</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60" t="s">
        <v>612</v>
      </c>
      <c r="D435" s="252"/>
      <c r="E435" s="252"/>
      <c r="F435" s="252"/>
      <c r="G435" s="25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189</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2" x14ac:dyDescent="0.2">
      <c r="A436" s="219"/>
      <c r="B436" s="220"/>
      <c r="C436" s="263" t="s">
        <v>322</v>
      </c>
      <c r="D436" s="227"/>
      <c r="E436" s="228"/>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158</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64" t="s">
        <v>323</v>
      </c>
      <c r="D437" s="227"/>
      <c r="E437" s="228"/>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158</v>
      </c>
      <c r="AH437" s="212">
        <v>2</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64" t="s">
        <v>324</v>
      </c>
      <c r="D438" s="227"/>
      <c r="E438" s="228">
        <v>8.16</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158</v>
      </c>
      <c r="AH438" s="212">
        <v>2</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64" t="s">
        <v>325</v>
      </c>
      <c r="D439" s="227"/>
      <c r="E439" s="228">
        <v>3.08</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158</v>
      </c>
      <c r="AH439" s="212">
        <v>2</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64" t="s">
        <v>326</v>
      </c>
      <c r="D440" s="227"/>
      <c r="E440" s="228">
        <v>4.95</v>
      </c>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158</v>
      </c>
      <c r="AH440" s="212">
        <v>2</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64" t="s">
        <v>327</v>
      </c>
      <c r="D441" s="227"/>
      <c r="E441" s="228"/>
      <c r="F441" s="222"/>
      <c r="G441" s="222"/>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158</v>
      </c>
      <c r="AH441" s="212">
        <v>2</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64" t="s">
        <v>328</v>
      </c>
      <c r="D442" s="227"/>
      <c r="E442" s="228"/>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158</v>
      </c>
      <c r="AH442" s="212">
        <v>2</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64" t="s">
        <v>329</v>
      </c>
      <c r="D443" s="227"/>
      <c r="E443" s="228">
        <v>10.96</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158</v>
      </c>
      <c r="AH443" s="212">
        <v>2</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64" t="s">
        <v>327</v>
      </c>
      <c r="D444" s="227"/>
      <c r="E444" s="228"/>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158</v>
      </c>
      <c r="AH444" s="212">
        <v>2</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64" t="s">
        <v>330</v>
      </c>
      <c r="D445" s="227"/>
      <c r="E445" s="228"/>
      <c r="F445" s="222"/>
      <c r="G445" s="222"/>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158</v>
      </c>
      <c r="AH445" s="212">
        <v>2</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
      <c r="A446" s="219"/>
      <c r="B446" s="220"/>
      <c r="C446" s="264" t="s">
        <v>331</v>
      </c>
      <c r="D446" s="227"/>
      <c r="E446" s="228">
        <v>9.56</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158</v>
      </c>
      <c r="AH446" s="212">
        <v>2</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64" t="s">
        <v>327</v>
      </c>
      <c r="D447" s="227"/>
      <c r="E447" s="228"/>
      <c r="F447" s="222"/>
      <c r="G447" s="222"/>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158</v>
      </c>
      <c r="AH447" s="212">
        <v>2</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
      <c r="A448" s="219"/>
      <c r="B448" s="220"/>
      <c r="C448" s="264" t="s">
        <v>332</v>
      </c>
      <c r="D448" s="227"/>
      <c r="E448" s="228"/>
      <c r="F448" s="222"/>
      <c r="G448" s="222"/>
      <c r="H448" s="222"/>
      <c r="I448" s="222"/>
      <c r="J448" s="222"/>
      <c r="K448" s="222"/>
      <c r="L448" s="222"/>
      <c r="M448" s="222"/>
      <c r="N448" s="221"/>
      <c r="O448" s="221"/>
      <c r="P448" s="221"/>
      <c r="Q448" s="221"/>
      <c r="R448" s="222"/>
      <c r="S448" s="222"/>
      <c r="T448" s="222"/>
      <c r="U448" s="222"/>
      <c r="V448" s="222"/>
      <c r="W448" s="222"/>
      <c r="X448" s="222"/>
      <c r="Y448" s="222"/>
      <c r="Z448" s="212"/>
      <c r="AA448" s="212"/>
      <c r="AB448" s="212"/>
      <c r="AC448" s="212"/>
      <c r="AD448" s="212"/>
      <c r="AE448" s="212"/>
      <c r="AF448" s="212"/>
      <c r="AG448" s="212" t="s">
        <v>158</v>
      </c>
      <c r="AH448" s="212">
        <v>2</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
      <c r="A449" s="219"/>
      <c r="B449" s="220"/>
      <c r="C449" s="264" t="s">
        <v>333</v>
      </c>
      <c r="D449" s="227"/>
      <c r="E449" s="228">
        <v>5.43</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158</v>
      </c>
      <c r="AH449" s="212">
        <v>2</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64" t="s">
        <v>334</v>
      </c>
      <c r="D450" s="227"/>
      <c r="E450" s="228">
        <v>6.2</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158</v>
      </c>
      <c r="AH450" s="212">
        <v>2</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63" t="s">
        <v>335</v>
      </c>
      <c r="D451" s="227"/>
      <c r="E451" s="228"/>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158</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57" t="s">
        <v>613</v>
      </c>
      <c r="D452" s="223"/>
      <c r="E452" s="224">
        <v>48.34</v>
      </c>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158</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ht="33.75" outlineLevel="1" x14ac:dyDescent="0.2">
      <c r="A453" s="237">
        <v>115</v>
      </c>
      <c r="B453" s="238" t="s">
        <v>614</v>
      </c>
      <c r="C453" s="256" t="s">
        <v>615</v>
      </c>
      <c r="D453" s="239" t="s">
        <v>217</v>
      </c>
      <c r="E453" s="240">
        <v>9.2899999999999991</v>
      </c>
      <c r="F453" s="241"/>
      <c r="G453" s="242">
        <f>ROUND(E453*F453,2)</f>
        <v>0</v>
      </c>
      <c r="H453" s="241"/>
      <c r="I453" s="242">
        <f>ROUND(E453*H453,2)</f>
        <v>0</v>
      </c>
      <c r="J453" s="241"/>
      <c r="K453" s="242">
        <f>ROUND(E453*J453,2)</f>
        <v>0</v>
      </c>
      <c r="L453" s="242">
        <v>21</v>
      </c>
      <c r="M453" s="242">
        <f>G453*(1+L453/100)</f>
        <v>0</v>
      </c>
      <c r="N453" s="240">
        <v>1.2E-4</v>
      </c>
      <c r="O453" s="240">
        <f>ROUND(E453*N453,2)</f>
        <v>0</v>
      </c>
      <c r="P453" s="240">
        <v>0</v>
      </c>
      <c r="Q453" s="240">
        <f>ROUND(E453*P453,2)</f>
        <v>0</v>
      </c>
      <c r="R453" s="242" t="s">
        <v>558</v>
      </c>
      <c r="S453" s="242" t="s">
        <v>153</v>
      </c>
      <c r="T453" s="243" t="s">
        <v>153</v>
      </c>
      <c r="U453" s="222">
        <v>0.64</v>
      </c>
      <c r="V453" s="222">
        <f>ROUND(E453*U453,2)</f>
        <v>5.95</v>
      </c>
      <c r="W453" s="222"/>
      <c r="X453" s="222" t="s">
        <v>154</v>
      </c>
      <c r="Y453" s="222" t="s">
        <v>155</v>
      </c>
      <c r="Z453" s="212"/>
      <c r="AA453" s="212"/>
      <c r="AB453" s="212"/>
      <c r="AC453" s="212"/>
      <c r="AD453" s="212"/>
      <c r="AE453" s="212"/>
      <c r="AF453" s="212"/>
      <c r="AG453" s="212" t="s">
        <v>156</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ht="22.5" outlineLevel="2" x14ac:dyDescent="0.2">
      <c r="A454" s="219"/>
      <c r="B454" s="220"/>
      <c r="C454" s="260" t="s">
        <v>616</v>
      </c>
      <c r="D454" s="252"/>
      <c r="E454" s="252"/>
      <c r="F454" s="252"/>
      <c r="G454" s="25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189</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53" t="str">
        <f>C454</f>
        <v>Dodávka a aplikace parotěsné a paropropustné fólie, těsnicí pásky pod rám a pod vnější parapet, vymezovacího provazce pod vnitřní parapet a silikonového tmelu.</v>
      </c>
      <c r="BB454" s="212"/>
      <c r="BC454" s="212"/>
      <c r="BD454" s="212"/>
      <c r="BE454" s="212"/>
      <c r="BF454" s="212"/>
      <c r="BG454" s="212"/>
      <c r="BH454" s="212"/>
    </row>
    <row r="455" spans="1:60" outlineLevel="2" x14ac:dyDescent="0.2">
      <c r="A455" s="219"/>
      <c r="B455" s="220"/>
      <c r="C455" s="257" t="s">
        <v>271</v>
      </c>
      <c r="D455" s="223"/>
      <c r="E455" s="224"/>
      <c r="F455" s="222"/>
      <c r="G455" s="222"/>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158</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57" t="s">
        <v>594</v>
      </c>
      <c r="D456" s="223"/>
      <c r="E456" s="224">
        <v>2.92</v>
      </c>
      <c r="F456" s="222"/>
      <c r="G456" s="22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158</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3" x14ac:dyDescent="0.2">
      <c r="A457" s="219"/>
      <c r="B457" s="220"/>
      <c r="C457" s="257" t="s">
        <v>595</v>
      </c>
      <c r="D457" s="223"/>
      <c r="E457" s="224">
        <v>0.84</v>
      </c>
      <c r="F457" s="222"/>
      <c r="G457" s="222"/>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158</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57" t="s">
        <v>596</v>
      </c>
      <c r="D458" s="223"/>
      <c r="E458" s="224">
        <v>1.71</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158</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62" t="s">
        <v>275</v>
      </c>
      <c r="D459" s="225"/>
      <c r="E459" s="226">
        <v>5.47</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158</v>
      </c>
      <c r="AH459" s="212">
        <v>1</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57" t="s">
        <v>278</v>
      </c>
      <c r="D460" s="223"/>
      <c r="E460" s="224"/>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158</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57" t="s">
        <v>597</v>
      </c>
      <c r="D461" s="223"/>
      <c r="E461" s="224">
        <v>3.82</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158</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62" t="s">
        <v>275</v>
      </c>
      <c r="D462" s="225"/>
      <c r="E462" s="226">
        <v>3.82</v>
      </c>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158</v>
      </c>
      <c r="AH462" s="212">
        <v>1</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45">
        <v>116</v>
      </c>
      <c r="B463" s="246" t="s">
        <v>617</v>
      </c>
      <c r="C463" s="259" t="s">
        <v>618</v>
      </c>
      <c r="D463" s="247" t="s">
        <v>213</v>
      </c>
      <c r="E463" s="248">
        <v>4</v>
      </c>
      <c r="F463" s="249"/>
      <c r="G463" s="250">
        <f>ROUND(E463*F463,2)</f>
        <v>0</v>
      </c>
      <c r="H463" s="249"/>
      <c r="I463" s="250">
        <f>ROUND(E463*H463,2)</f>
        <v>0</v>
      </c>
      <c r="J463" s="249"/>
      <c r="K463" s="250">
        <f>ROUND(E463*J463,2)</f>
        <v>0</v>
      </c>
      <c r="L463" s="250">
        <v>21</v>
      </c>
      <c r="M463" s="250">
        <f>G463*(1+L463/100)</f>
        <v>0</v>
      </c>
      <c r="N463" s="248">
        <v>2.0000000000000002E-5</v>
      </c>
      <c r="O463" s="248">
        <f>ROUND(E463*N463,2)</f>
        <v>0</v>
      </c>
      <c r="P463" s="248">
        <v>0</v>
      </c>
      <c r="Q463" s="248">
        <f>ROUND(E463*P463,2)</f>
        <v>0</v>
      </c>
      <c r="R463" s="250" t="s">
        <v>558</v>
      </c>
      <c r="S463" s="250" t="s">
        <v>153</v>
      </c>
      <c r="T463" s="251" t="s">
        <v>153</v>
      </c>
      <c r="U463" s="222">
        <v>4.0199999999999996</v>
      </c>
      <c r="V463" s="222">
        <f>ROUND(E463*U463,2)</f>
        <v>16.079999999999998</v>
      </c>
      <c r="W463" s="222"/>
      <c r="X463" s="222" t="s">
        <v>154</v>
      </c>
      <c r="Y463" s="222" t="s">
        <v>155</v>
      </c>
      <c r="Z463" s="212"/>
      <c r="AA463" s="212"/>
      <c r="AB463" s="212"/>
      <c r="AC463" s="212"/>
      <c r="AD463" s="212"/>
      <c r="AE463" s="212"/>
      <c r="AF463" s="212"/>
      <c r="AG463" s="212" t="s">
        <v>156</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
      <c r="A464" s="245">
        <v>117</v>
      </c>
      <c r="B464" s="246" t="s">
        <v>619</v>
      </c>
      <c r="C464" s="259" t="s">
        <v>620</v>
      </c>
      <c r="D464" s="247" t="s">
        <v>213</v>
      </c>
      <c r="E464" s="248">
        <v>4</v>
      </c>
      <c r="F464" s="249"/>
      <c r="G464" s="250">
        <f>ROUND(E464*F464,2)</f>
        <v>0</v>
      </c>
      <c r="H464" s="249"/>
      <c r="I464" s="250">
        <f>ROUND(E464*H464,2)</f>
        <v>0</v>
      </c>
      <c r="J464" s="249"/>
      <c r="K464" s="250">
        <f>ROUND(E464*J464,2)</f>
        <v>0</v>
      </c>
      <c r="L464" s="250">
        <v>21</v>
      </c>
      <c r="M464" s="250">
        <f>G464*(1+L464/100)</f>
        <v>0</v>
      </c>
      <c r="N464" s="248">
        <v>0</v>
      </c>
      <c r="O464" s="248">
        <f>ROUND(E464*N464,2)</f>
        <v>0</v>
      </c>
      <c r="P464" s="248">
        <v>0</v>
      </c>
      <c r="Q464" s="248">
        <f>ROUND(E464*P464,2)</f>
        <v>0</v>
      </c>
      <c r="R464" s="250" t="s">
        <v>558</v>
      </c>
      <c r="S464" s="250" t="s">
        <v>153</v>
      </c>
      <c r="T464" s="251" t="s">
        <v>153</v>
      </c>
      <c r="U464" s="222">
        <v>0.77500000000000002</v>
      </c>
      <c r="V464" s="222">
        <f>ROUND(E464*U464,2)</f>
        <v>3.1</v>
      </c>
      <c r="W464" s="222"/>
      <c r="X464" s="222" t="s">
        <v>154</v>
      </c>
      <c r="Y464" s="222" t="s">
        <v>155</v>
      </c>
      <c r="Z464" s="212"/>
      <c r="AA464" s="212"/>
      <c r="AB464" s="212"/>
      <c r="AC464" s="212"/>
      <c r="AD464" s="212"/>
      <c r="AE464" s="212"/>
      <c r="AF464" s="212"/>
      <c r="AG464" s="212" t="s">
        <v>156</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37">
        <v>118</v>
      </c>
      <c r="B465" s="238" t="s">
        <v>621</v>
      </c>
      <c r="C465" s="256" t="s">
        <v>622</v>
      </c>
      <c r="D465" s="239" t="s">
        <v>623</v>
      </c>
      <c r="E465" s="240">
        <v>5.6894</v>
      </c>
      <c r="F465" s="241"/>
      <c r="G465" s="242">
        <f>ROUND(E465*F465,2)</f>
        <v>0</v>
      </c>
      <c r="H465" s="241"/>
      <c r="I465" s="242">
        <f>ROUND(E465*H465,2)</f>
        <v>0</v>
      </c>
      <c r="J465" s="241"/>
      <c r="K465" s="242">
        <f>ROUND(E465*J465,2)</f>
        <v>0</v>
      </c>
      <c r="L465" s="242">
        <v>21</v>
      </c>
      <c r="M465" s="242">
        <f>G465*(1+L465/100)</f>
        <v>0</v>
      </c>
      <c r="N465" s="240">
        <v>1.1999999999999999E-3</v>
      </c>
      <c r="O465" s="240">
        <f>ROUND(E465*N465,2)</f>
        <v>0.01</v>
      </c>
      <c r="P465" s="240">
        <v>0</v>
      </c>
      <c r="Q465" s="240">
        <f>ROUND(E465*P465,2)</f>
        <v>0</v>
      </c>
      <c r="R465" s="242"/>
      <c r="S465" s="242" t="s">
        <v>502</v>
      </c>
      <c r="T465" s="243" t="s">
        <v>503</v>
      </c>
      <c r="U465" s="222">
        <v>2.72</v>
      </c>
      <c r="V465" s="222">
        <f>ROUND(E465*U465,2)</f>
        <v>15.48</v>
      </c>
      <c r="W465" s="222"/>
      <c r="X465" s="222" t="s">
        <v>154</v>
      </c>
      <c r="Y465" s="222" t="s">
        <v>155</v>
      </c>
      <c r="Z465" s="212"/>
      <c r="AA465" s="212"/>
      <c r="AB465" s="212"/>
      <c r="AC465" s="212"/>
      <c r="AD465" s="212"/>
      <c r="AE465" s="212"/>
      <c r="AF465" s="212"/>
      <c r="AG465" s="212" t="s">
        <v>156</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57" t="s">
        <v>624</v>
      </c>
      <c r="D466" s="223"/>
      <c r="E466" s="224"/>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158</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57" t="s">
        <v>272</v>
      </c>
      <c r="D467" s="223"/>
      <c r="E467" s="224">
        <v>3.8252000000000002</v>
      </c>
      <c r="F467" s="222"/>
      <c r="G467" s="222"/>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158</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57" t="s">
        <v>273</v>
      </c>
      <c r="D468" s="223"/>
      <c r="E468" s="224">
        <v>0.94079999999999997</v>
      </c>
      <c r="F468" s="222"/>
      <c r="G468" s="222"/>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158</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57" t="s">
        <v>274</v>
      </c>
      <c r="D469" s="223"/>
      <c r="E469" s="224">
        <v>0.9234</v>
      </c>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158</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1" x14ac:dyDescent="0.2">
      <c r="A470" s="237">
        <v>119</v>
      </c>
      <c r="B470" s="238" t="s">
        <v>625</v>
      </c>
      <c r="C470" s="256" t="s">
        <v>626</v>
      </c>
      <c r="D470" s="239" t="s">
        <v>623</v>
      </c>
      <c r="E470" s="240">
        <v>4.41</v>
      </c>
      <c r="F470" s="241"/>
      <c r="G470" s="242">
        <f>ROUND(E470*F470,2)</f>
        <v>0</v>
      </c>
      <c r="H470" s="241"/>
      <c r="I470" s="242">
        <f>ROUND(E470*H470,2)</f>
        <v>0</v>
      </c>
      <c r="J470" s="241"/>
      <c r="K470" s="242">
        <f>ROUND(E470*J470,2)</f>
        <v>0</v>
      </c>
      <c r="L470" s="242">
        <v>21</v>
      </c>
      <c r="M470" s="242">
        <f>G470*(1+L470/100)</f>
        <v>0</v>
      </c>
      <c r="N470" s="240">
        <v>1.1999999999999999E-3</v>
      </c>
      <c r="O470" s="240">
        <f>ROUND(E470*N470,2)</f>
        <v>0.01</v>
      </c>
      <c r="P470" s="240">
        <v>0</v>
      </c>
      <c r="Q470" s="240">
        <f>ROUND(E470*P470,2)</f>
        <v>0</v>
      </c>
      <c r="R470" s="242"/>
      <c r="S470" s="242" t="s">
        <v>502</v>
      </c>
      <c r="T470" s="243" t="s">
        <v>503</v>
      </c>
      <c r="U470" s="222">
        <v>2.72</v>
      </c>
      <c r="V470" s="222">
        <f>ROUND(E470*U470,2)</f>
        <v>12</v>
      </c>
      <c r="W470" s="222"/>
      <c r="X470" s="222" t="s">
        <v>154</v>
      </c>
      <c r="Y470" s="222" t="s">
        <v>155</v>
      </c>
      <c r="Z470" s="212"/>
      <c r="AA470" s="212"/>
      <c r="AB470" s="212"/>
      <c r="AC470" s="212"/>
      <c r="AD470" s="212"/>
      <c r="AE470" s="212"/>
      <c r="AF470" s="212"/>
      <c r="AG470" s="212" t="s">
        <v>156</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2" x14ac:dyDescent="0.2">
      <c r="A471" s="219"/>
      <c r="B471" s="220"/>
      <c r="C471" s="257" t="s">
        <v>624</v>
      </c>
      <c r="D471" s="223"/>
      <c r="E471" s="224"/>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158</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57" t="s">
        <v>277</v>
      </c>
      <c r="D472" s="223"/>
      <c r="E472" s="224">
        <v>4.41</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158</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
      <c r="A473" s="237">
        <v>120</v>
      </c>
      <c r="B473" s="238" t="s">
        <v>627</v>
      </c>
      <c r="C473" s="256" t="s">
        <v>628</v>
      </c>
      <c r="D473" s="239" t="s">
        <v>623</v>
      </c>
      <c r="E473" s="240">
        <v>10.9634</v>
      </c>
      <c r="F473" s="241"/>
      <c r="G473" s="242">
        <f>ROUND(E473*F473,2)</f>
        <v>0</v>
      </c>
      <c r="H473" s="241"/>
      <c r="I473" s="242">
        <f>ROUND(E473*H473,2)</f>
        <v>0</v>
      </c>
      <c r="J473" s="241"/>
      <c r="K473" s="242">
        <f>ROUND(E473*J473,2)</f>
        <v>0</v>
      </c>
      <c r="L473" s="242">
        <v>21</v>
      </c>
      <c r="M473" s="242">
        <f>G473*(1+L473/100)</f>
        <v>0</v>
      </c>
      <c r="N473" s="240">
        <v>1.1999999999999999E-3</v>
      </c>
      <c r="O473" s="240">
        <f>ROUND(E473*N473,2)</f>
        <v>0.01</v>
      </c>
      <c r="P473" s="240">
        <v>0</v>
      </c>
      <c r="Q473" s="240">
        <f>ROUND(E473*P473,2)</f>
        <v>0</v>
      </c>
      <c r="R473" s="242"/>
      <c r="S473" s="242" t="s">
        <v>502</v>
      </c>
      <c r="T473" s="243" t="s">
        <v>503</v>
      </c>
      <c r="U473" s="222">
        <v>2.72</v>
      </c>
      <c r="V473" s="222">
        <f>ROUND(E473*U473,2)</f>
        <v>29.82</v>
      </c>
      <c r="W473" s="222"/>
      <c r="X473" s="222" t="s">
        <v>154</v>
      </c>
      <c r="Y473" s="222" t="s">
        <v>155</v>
      </c>
      <c r="Z473" s="212"/>
      <c r="AA473" s="212"/>
      <c r="AB473" s="212"/>
      <c r="AC473" s="212"/>
      <c r="AD473" s="212"/>
      <c r="AE473" s="212"/>
      <c r="AF473" s="212"/>
      <c r="AG473" s="212" t="s">
        <v>156</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2" x14ac:dyDescent="0.2">
      <c r="A474" s="219"/>
      <c r="B474" s="220"/>
      <c r="C474" s="257" t="s">
        <v>624</v>
      </c>
      <c r="D474" s="223"/>
      <c r="E474" s="224"/>
      <c r="F474" s="222"/>
      <c r="G474" s="222"/>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158</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19"/>
      <c r="B475" s="220"/>
      <c r="C475" s="257" t="s">
        <v>279</v>
      </c>
      <c r="D475" s="223"/>
      <c r="E475" s="224">
        <v>10.9634</v>
      </c>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158</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
      <c r="A476" s="237">
        <v>121</v>
      </c>
      <c r="B476" s="238" t="s">
        <v>629</v>
      </c>
      <c r="C476" s="256" t="s">
        <v>630</v>
      </c>
      <c r="D476" s="239" t="s">
        <v>623</v>
      </c>
      <c r="E476" s="240">
        <v>6.4660000000000002</v>
      </c>
      <c r="F476" s="241"/>
      <c r="G476" s="242">
        <f>ROUND(E476*F476,2)</f>
        <v>0</v>
      </c>
      <c r="H476" s="241"/>
      <c r="I476" s="242">
        <f>ROUND(E476*H476,2)</f>
        <v>0</v>
      </c>
      <c r="J476" s="241"/>
      <c r="K476" s="242">
        <f>ROUND(E476*J476,2)</f>
        <v>0</v>
      </c>
      <c r="L476" s="242">
        <v>21</v>
      </c>
      <c r="M476" s="242">
        <f>G476*(1+L476/100)</f>
        <v>0</v>
      </c>
      <c r="N476" s="240">
        <v>1.1999999999999999E-3</v>
      </c>
      <c r="O476" s="240">
        <f>ROUND(E476*N476,2)</f>
        <v>0.01</v>
      </c>
      <c r="P476" s="240">
        <v>0</v>
      </c>
      <c r="Q476" s="240">
        <f>ROUND(E476*P476,2)</f>
        <v>0</v>
      </c>
      <c r="R476" s="242"/>
      <c r="S476" s="242" t="s">
        <v>502</v>
      </c>
      <c r="T476" s="243" t="s">
        <v>503</v>
      </c>
      <c r="U476" s="222">
        <v>2.72</v>
      </c>
      <c r="V476" s="222">
        <f>ROUND(E476*U476,2)</f>
        <v>17.59</v>
      </c>
      <c r="W476" s="222"/>
      <c r="X476" s="222" t="s">
        <v>154</v>
      </c>
      <c r="Y476" s="222" t="s">
        <v>155</v>
      </c>
      <c r="Z476" s="212"/>
      <c r="AA476" s="212"/>
      <c r="AB476" s="212"/>
      <c r="AC476" s="212"/>
      <c r="AD476" s="212"/>
      <c r="AE476" s="212"/>
      <c r="AF476" s="212"/>
      <c r="AG476" s="212" t="s">
        <v>156</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2" x14ac:dyDescent="0.2">
      <c r="A477" s="219"/>
      <c r="B477" s="220"/>
      <c r="C477" s="257" t="s">
        <v>624</v>
      </c>
      <c r="D477" s="223"/>
      <c r="E477" s="224"/>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158</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57" t="s">
        <v>281</v>
      </c>
      <c r="D478" s="223"/>
      <c r="E478" s="224">
        <v>2.266</v>
      </c>
      <c r="F478" s="222"/>
      <c r="G478" s="222"/>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158</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57" t="s">
        <v>282</v>
      </c>
      <c r="D479" s="223"/>
      <c r="E479" s="224">
        <v>4.2</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158</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ht="22.5" outlineLevel="1" x14ac:dyDescent="0.2">
      <c r="A480" s="237">
        <v>122</v>
      </c>
      <c r="B480" s="238" t="s">
        <v>631</v>
      </c>
      <c r="C480" s="256" t="s">
        <v>632</v>
      </c>
      <c r="D480" s="239" t="s">
        <v>151</v>
      </c>
      <c r="E480" s="240">
        <v>25.056000000000001</v>
      </c>
      <c r="F480" s="241"/>
      <c r="G480" s="242">
        <f>ROUND(E480*F480,2)</f>
        <v>0</v>
      </c>
      <c r="H480" s="241"/>
      <c r="I480" s="242">
        <f>ROUND(E480*H480,2)</f>
        <v>0</v>
      </c>
      <c r="J480" s="241"/>
      <c r="K480" s="242">
        <f>ROUND(E480*J480,2)</f>
        <v>0</v>
      </c>
      <c r="L480" s="242">
        <v>21</v>
      </c>
      <c r="M480" s="242">
        <f>G480*(1+L480/100)</f>
        <v>0</v>
      </c>
      <c r="N480" s="240">
        <v>1.2500000000000001E-2</v>
      </c>
      <c r="O480" s="240">
        <f>ROUND(E480*N480,2)</f>
        <v>0.31</v>
      </c>
      <c r="P480" s="240">
        <v>0</v>
      </c>
      <c r="Q480" s="240">
        <f>ROUND(E480*P480,2)</f>
        <v>0</v>
      </c>
      <c r="R480" s="242" t="s">
        <v>509</v>
      </c>
      <c r="S480" s="242" t="s">
        <v>153</v>
      </c>
      <c r="T480" s="243" t="s">
        <v>153</v>
      </c>
      <c r="U480" s="222">
        <v>0</v>
      </c>
      <c r="V480" s="222">
        <f>ROUND(E480*U480,2)</f>
        <v>0</v>
      </c>
      <c r="W480" s="222"/>
      <c r="X480" s="222" t="s">
        <v>186</v>
      </c>
      <c r="Y480" s="222" t="s">
        <v>155</v>
      </c>
      <c r="Z480" s="212"/>
      <c r="AA480" s="212"/>
      <c r="AB480" s="212"/>
      <c r="AC480" s="212"/>
      <c r="AD480" s="212"/>
      <c r="AE480" s="212"/>
      <c r="AF480" s="212"/>
      <c r="AG480" s="212" t="s">
        <v>187</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ht="22.5" outlineLevel="2" x14ac:dyDescent="0.2">
      <c r="A481" s="219"/>
      <c r="B481" s="220"/>
      <c r="C481" s="260" t="s">
        <v>633</v>
      </c>
      <c r="D481" s="252"/>
      <c r="E481" s="252"/>
      <c r="F481" s="252"/>
      <c r="G481" s="25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189</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53" t="str">
        <f>C481</f>
        <v>Podkladový rošt, obklad palubkami z měkkého dřeva šířky do 8 cm na pero a drážku, dodávka materiálu, nátěr dvojnásobný syntetickým lakem.</v>
      </c>
      <c r="BB481" s="212"/>
      <c r="BC481" s="212"/>
      <c r="BD481" s="212"/>
      <c r="BE481" s="212"/>
      <c r="BF481" s="212"/>
      <c r="BG481" s="212"/>
      <c r="BH481" s="212"/>
    </row>
    <row r="482" spans="1:60" outlineLevel="2" x14ac:dyDescent="0.2">
      <c r="A482" s="219"/>
      <c r="B482" s="220"/>
      <c r="C482" s="257" t="s">
        <v>634</v>
      </c>
      <c r="D482" s="223"/>
      <c r="E482" s="224">
        <v>25.056000000000001</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158</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
      <c r="A483" s="245">
        <v>123</v>
      </c>
      <c r="B483" s="246" t="s">
        <v>635</v>
      </c>
      <c r="C483" s="259" t="s">
        <v>636</v>
      </c>
      <c r="D483" s="247" t="s">
        <v>213</v>
      </c>
      <c r="E483" s="248">
        <v>1</v>
      </c>
      <c r="F483" s="249"/>
      <c r="G483" s="250">
        <f>ROUND(E483*F483,2)</f>
        <v>0</v>
      </c>
      <c r="H483" s="249"/>
      <c r="I483" s="250">
        <f>ROUND(E483*H483,2)</f>
        <v>0</v>
      </c>
      <c r="J483" s="249"/>
      <c r="K483" s="250">
        <f>ROUND(E483*J483,2)</f>
        <v>0</v>
      </c>
      <c r="L483" s="250">
        <v>21</v>
      </c>
      <c r="M483" s="250">
        <f>G483*(1+L483/100)</f>
        <v>0</v>
      </c>
      <c r="N483" s="248">
        <v>0.105</v>
      </c>
      <c r="O483" s="248">
        <f>ROUND(E483*N483,2)</f>
        <v>0.11</v>
      </c>
      <c r="P483" s="248">
        <v>0</v>
      </c>
      <c r="Q483" s="248">
        <f>ROUND(E483*P483,2)</f>
        <v>0</v>
      </c>
      <c r="R483" s="250" t="s">
        <v>509</v>
      </c>
      <c r="S483" s="250" t="s">
        <v>153</v>
      </c>
      <c r="T483" s="251" t="s">
        <v>153</v>
      </c>
      <c r="U483" s="222">
        <v>0</v>
      </c>
      <c r="V483" s="222">
        <f>ROUND(E483*U483,2)</f>
        <v>0</v>
      </c>
      <c r="W483" s="222"/>
      <c r="X483" s="222" t="s">
        <v>186</v>
      </c>
      <c r="Y483" s="222" t="s">
        <v>155</v>
      </c>
      <c r="Z483" s="212"/>
      <c r="AA483" s="212"/>
      <c r="AB483" s="212"/>
      <c r="AC483" s="212"/>
      <c r="AD483" s="212"/>
      <c r="AE483" s="212"/>
      <c r="AF483" s="212"/>
      <c r="AG483" s="212" t="s">
        <v>187</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1" x14ac:dyDescent="0.2">
      <c r="A484" s="245">
        <v>124</v>
      </c>
      <c r="B484" s="246" t="s">
        <v>637</v>
      </c>
      <c r="C484" s="259" t="s">
        <v>638</v>
      </c>
      <c r="D484" s="247" t="s">
        <v>213</v>
      </c>
      <c r="E484" s="248">
        <v>1</v>
      </c>
      <c r="F484" s="249"/>
      <c r="G484" s="250">
        <f>ROUND(E484*F484,2)</f>
        <v>0</v>
      </c>
      <c r="H484" s="249"/>
      <c r="I484" s="250">
        <f>ROUND(E484*H484,2)</f>
        <v>0</v>
      </c>
      <c r="J484" s="249"/>
      <c r="K484" s="250">
        <f>ROUND(E484*J484,2)</f>
        <v>0</v>
      </c>
      <c r="L484" s="250">
        <v>21</v>
      </c>
      <c r="M484" s="250">
        <f>G484*(1+L484/100)</f>
        <v>0</v>
      </c>
      <c r="N484" s="248">
        <v>0.184</v>
      </c>
      <c r="O484" s="248">
        <f>ROUND(E484*N484,2)</f>
        <v>0.18</v>
      </c>
      <c r="P484" s="248">
        <v>0</v>
      </c>
      <c r="Q484" s="248">
        <f>ROUND(E484*P484,2)</f>
        <v>0</v>
      </c>
      <c r="R484" s="250" t="s">
        <v>509</v>
      </c>
      <c r="S484" s="250" t="s">
        <v>153</v>
      </c>
      <c r="T484" s="251" t="s">
        <v>153</v>
      </c>
      <c r="U484" s="222">
        <v>0</v>
      </c>
      <c r="V484" s="222">
        <f>ROUND(E484*U484,2)</f>
        <v>0</v>
      </c>
      <c r="W484" s="222"/>
      <c r="X484" s="222" t="s">
        <v>186</v>
      </c>
      <c r="Y484" s="222" t="s">
        <v>155</v>
      </c>
      <c r="Z484" s="212"/>
      <c r="AA484" s="212"/>
      <c r="AB484" s="212"/>
      <c r="AC484" s="212"/>
      <c r="AD484" s="212"/>
      <c r="AE484" s="212"/>
      <c r="AF484" s="212"/>
      <c r="AG484" s="212" t="s">
        <v>187</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1" x14ac:dyDescent="0.2">
      <c r="A485" s="237">
        <v>125</v>
      </c>
      <c r="B485" s="238" t="s">
        <v>639</v>
      </c>
      <c r="C485" s="256" t="s">
        <v>640</v>
      </c>
      <c r="D485" s="239" t="s">
        <v>501</v>
      </c>
      <c r="E485" s="240">
        <v>1</v>
      </c>
      <c r="F485" s="241"/>
      <c r="G485" s="242">
        <f>ROUND(E485*F485,2)</f>
        <v>0</v>
      </c>
      <c r="H485" s="241"/>
      <c r="I485" s="242">
        <f>ROUND(E485*H485,2)</f>
        <v>0</v>
      </c>
      <c r="J485" s="241"/>
      <c r="K485" s="242">
        <f>ROUND(E485*J485,2)</f>
        <v>0</v>
      </c>
      <c r="L485" s="242">
        <v>21</v>
      </c>
      <c r="M485" s="242">
        <f>G485*(1+L485/100)</f>
        <v>0</v>
      </c>
      <c r="N485" s="240">
        <v>0.13750999999999999</v>
      </c>
      <c r="O485" s="240">
        <f>ROUND(E485*N485,2)</f>
        <v>0.14000000000000001</v>
      </c>
      <c r="P485" s="240">
        <v>0</v>
      </c>
      <c r="Q485" s="240">
        <f>ROUND(E485*P485,2)</f>
        <v>0</v>
      </c>
      <c r="R485" s="242"/>
      <c r="S485" s="242" t="s">
        <v>502</v>
      </c>
      <c r="T485" s="243" t="s">
        <v>503</v>
      </c>
      <c r="U485" s="222">
        <v>0</v>
      </c>
      <c r="V485" s="222">
        <f>ROUND(E485*U485,2)</f>
        <v>0</v>
      </c>
      <c r="W485" s="222"/>
      <c r="X485" s="222" t="s">
        <v>186</v>
      </c>
      <c r="Y485" s="222" t="s">
        <v>155</v>
      </c>
      <c r="Z485" s="212"/>
      <c r="AA485" s="212"/>
      <c r="AB485" s="212"/>
      <c r="AC485" s="212"/>
      <c r="AD485" s="212"/>
      <c r="AE485" s="212"/>
      <c r="AF485" s="212"/>
      <c r="AG485" s="212" t="s">
        <v>187</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ht="33.75" outlineLevel="2" x14ac:dyDescent="0.2">
      <c r="A486" s="219"/>
      <c r="B486" s="220"/>
      <c r="C486" s="260" t="s">
        <v>641</v>
      </c>
      <c r="D486" s="252"/>
      <c r="E486" s="252"/>
      <c r="F486" s="252"/>
      <c r="G486" s="25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189</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53" t="str">
        <f>C486</f>
        <v>Výroba a osazení podesty a schodišťového ramene s podpěrami stupňů svařováním, výroba a osazení ocelového zábradlí z trubek s dřevěným madlem, osazení dřevěných schodišťových stupňů, nátěr ocelových částí základní + 2x email, nátěr dřevěných části lazurovacím lakem.</v>
      </c>
      <c r="BB486" s="212"/>
      <c r="BC486" s="212"/>
      <c r="BD486" s="212"/>
      <c r="BE486" s="212"/>
      <c r="BF486" s="212"/>
      <c r="BG486" s="212"/>
      <c r="BH486" s="212"/>
    </row>
    <row r="487" spans="1:60" outlineLevel="2" x14ac:dyDescent="0.2">
      <c r="A487" s="219"/>
      <c r="B487" s="220"/>
      <c r="C487" s="257" t="s">
        <v>642</v>
      </c>
      <c r="D487" s="223"/>
      <c r="E487" s="224">
        <v>1</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158</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
      <c r="A488" s="237">
        <v>126</v>
      </c>
      <c r="B488" s="238" t="s">
        <v>643</v>
      </c>
      <c r="C488" s="256" t="s">
        <v>644</v>
      </c>
      <c r="D488" s="239" t="s">
        <v>151</v>
      </c>
      <c r="E488" s="240">
        <v>19.734000000000002</v>
      </c>
      <c r="F488" s="241"/>
      <c r="G488" s="242">
        <f>ROUND(E488*F488,2)</f>
        <v>0</v>
      </c>
      <c r="H488" s="241"/>
      <c r="I488" s="242">
        <f>ROUND(E488*H488,2)</f>
        <v>0</v>
      </c>
      <c r="J488" s="241"/>
      <c r="K488" s="242">
        <f>ROUND(E488*J488,2)</f>
        <v>0</v>
      </c>
      <c r="L488" s="242">
        <v>21</v>
      </c>
      <c r="M488" s="242">
        <f>G488*(1+L488/100)</f>
        <v>0</v>
      </c>
      <c r="N488" s="240">
        <v>3.0300000000000001E-2</v>
      </c>
      <c r="O488" s="240">
        <f>ROUND(E488*N488,2)</f>
        <v>0.6</v>
      </c>
      <c r="P488" s="240">
        <v>0</v>
      </c>
      <c r="Q488" s="240">
        <f>ROUND(E488*P488,2)</f>
        <v>0</v>
      </c>
      <c r="R488" s="242"/>
      <c r="S488" s="242" t="s">
        <v>502</v>
      </c>
      <c r="T488" s="243" t="s">
        <v>503</v>
      </c>
      <c r="U488" s="222">
        <v>0</v>
      </c>
      <c r="V488" s="222">
        <f>ROUND(E488*U488,2)</f>
        <v>0</v>
      </c>
      <c r="W488" s="222"/>
      <c r="X488" s="222" t="s">
        <v>186</v>
      </c>
      <c r="Y488" s="222" t="s">
        <v>155</v>
      </c>
      <c r="Z488" s="212"/>
      <c r="AA488" s="212"/>
      <c r="AB488" s="212"/>
      <c r="AC488" s="212"/>
      <c r="AD488" s="212"/>
      <c r="AE488" s="212"/>
      <c r="AF488" s="212"/>
      <c r="AG488" s="212" t="s">
        <v>187</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57" t="s">
        <v>624</v>
      </c>
      <c r="D489" s="223"/>
      <c r="E489" s="224"/>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158</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57" t="s">
        <v>645</v>
      </c>
      <c r="D490" s="223"/>
      <c r="E490" s="224">
        <v>19.734000000000002</v>
      </c>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158</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ht="22.5" outlineLevel="1" x14ac:dyDescent="0.2">
      <c r="A491" s="245">
        <v>127</v>
      </c>
      <c r="B491" s="246" t="s">
        <v>646</v>
      </c>
      <c r="C491" s="259" t="s">
        <v>647</v>
      </c>
      <c r="D491" s="247" t="s">
        <v>213</v>
      </c>
      <c r="E491" s="248">
        <v>4</v>
      </c>
      <c r="F491" s="249"/>
      <c r="G491" s="250">
        <f>ROUND(E491*F491,2)</f>
        <v>0</v>
      </c>
      <c r="H491" s="249"/>
      <c r="I491" s="250">
        <f>ROUND(E491*H491,2)</f>
        <v>0</v>
      </c>
      <c r="J491" s="249"/>
      <c r="K491" s="250">
        <f>ROUND(E491*J491,2)</f>
        <v>0</v>
      </c>
      <c r="L491" s="250">
        <v>21</v>
      </c>
      <c r="M491" s="250">
        <f>G491*(1+L491/100)</f>
        <v>0</v>
      </c>
      <c r="N491" s="248">
        <v>8.0000000000000004E-4</v>
      </c>
      <c r="O491" s="248">
        <f>ROUND(E491*N491,2)</f>
        <v>0</v>
      </c>
      <c r="P491" s="248">
        <v>0</v>
      </c>
      <c r="Q491" s="248">
        <f>ROUND(E491*P491,2)</f>
        <v>0</v>
      </c>
      <c r="R491" s="250" t="s">
        <v>196</v>
      </c>
      <c r="S491" s="250" t="s">
        <v>153</v>
      </c>
      <c r="T491" s="251" t="s">
        <v>153</v>
      </c>
      <c r="U491" s="222">
        <v>0</v>
      </c>
      <c r="V491" s="222">
        <f>ROUND(E491*U491,2)</f>
        <v>0</v>
      </c>
      <c r="W491" s="222"/>
      <c r="X491" s="222" t="s">
        <v>198</v>
      </c>
      <c r="Y491" s="222" t="s">
        <v>155</v>
      </c>
      <c r="Z491" s="212"/>
      <c r="AA491" s="212"/>
      <c r="AB491" s="212"/>
      <c r="AC491" s="212"/>
      <c r="AD491" s="212"/>
      <c r="AE491" s="212"/>
      <c r="AF491" s="212"/>
      <c r="AG491" s="212" t="s">
        <v>199</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ht="45" outlineLevel="1" x14ac:dyDescent="0.2">
      <c r="A492" s="245">
        <v>128</v>
      </c>
      <c r="B492" s="246" t="s">
        <v>648</v>
      </c>
      <c r="C492" s="259" t="s">
        <v>649</v>
      </c>
      <c r="D492" s="247" t="s">
        <v>213</v>
      </c>
      <c r="E492" s="248">
        <v>3</v>
      </c>
      <c r="F492" s="249"/>
      <c r="G492" s="250">
        <f>ROUND(E492*F492,2)</f>
        <v>0</v>
      </c>
      <c r="H492" s="249"/>
      <c r="I492" s="250">
        <f>ROUND(E492*H492,2)</f>
        <v>0</v>
      </c>
      <c r="J492" s="249"/>
      <c r="K492" s="250">
        <f>ROUND(E492*J492,2)</f>
        <v>0</v>
      </c>
      <c r="L492" s="250">
        <v>21</v>
      </c>
      <c r="M492" s="250">
        <f>G492*(1+L492/100)</f>
        <v>0</v>
      </c>
      <c r="N492" s="248">
        <v>1.7000000000000001E-2</v>
      </c>
      <c r="O492" s="248">
        <f>ROUND(E492*N492,2)</f>
        <v>0.05</v>
      </c>
      <c r="P492" s="248">
        <v>0</v>
      </c>
      <c r="Q492" s="248">
        <f>ROUND(E492*P492,2)</f>
        <v>0</v>
      </c>
      <c r="R492" s="250" t="s">
        <v>196</v>
      </c>
      <c r="S492" s="250" t="s">
        <v>153</v>
      </c>
      <c r="T492" s="251" t="s">
        <v>153</v>
      </c>
      <c r="U492" s="222">
        <v>0</v>
      </c>
      <c r="V492" s="222">
        <f>ROUND(E492*U492,2)</f>
        <v>0</v>
      </c>
      <c r="W492" s="222"/>
      <c r="X492" s="222" t="s">
        <v>198</v>
      </c>
      <c r="Y492" s="222" t="s">
        <v>155</v>
      </c>
      <c r="Z492" s="212"/>
      <c r="AA492" s="212"/>
      <c r="AB492" s="212"/>
      <c r="AC492" s="212"/>
      <c r="AD492" s="212"/>
      <c r="AE492" s="212"/>
      <c r="AF492" s="212"/>
      <c r="AG492" s="212" t="s">
        <v>199</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ht="45" outlineLevel="1" x14ac:dyDescent="0.2">
      <c r="A493" s="245">
        <v>129</v>
      </c>
      <c r="B493" s="246" t="s">
        <v>650</v>
      </c>
      <c r="C493" s="259" t="s">
        <v>651</v>
      </c>
      <c r="D493" s="247" t="s">
        <v>213</v>
      </c>
      <c r="E493" s="248">
        <v>1</v>
      </c>
      <c r="F493" s="249"/>
      <c r="G493" s="250">
        <f>ROUND(E493*F493,2)</f>
        <v>0</v>
      </c>
      <c r="H493" s="249"/>
      <c r="I493" s="250">
        <f>ROUND(E493*H493,2)</f>
        <v>0</v>
      </c>
      <c r="J493" s="249"/>
      <c r="K493" s="250">
        <f>ROUND(E493*J493,2)</f>
        <v>0</v>
      </c>
      <c r="L493" s="250">
        <v>21</v>
      </c>
      <c r="M493" s="250">
        <f>G493*(1+L493/100)</f>
        <v>0</v>
      </c>
      <c r="N493" s="248">
        <v>1.9E-2</v>
      </c>
      <c r="O493" s="248">
        <f>ROUND(E493*N493,2)</f>
        <v>0.02</v>
      </c>
      <c r="P493" s="248">
        <v>0</v>
      </c>
      <c r="Q493" s="248">
        <f>ROUND(E493*P493,2)</f>
        <v>0</v>
      </c>
      <c r="R493" s="250" t="s">
        <v>196</v>
      </c>
      <c r="S493" s="250" t="s">
        <v>153</v>
      </c>
      <c r="T493" s="251" t="s">
        <v>153</v>
      </c>
      <c r="U493" s="222">
        <v>0</v>
      </c>
      <c r="V493" s="222">
        <f>ROUND(E493*U493,2)</f>
        <v>0</v>
      </c>
      <c r="W493" s="222"/>
      <c r="X493" s="222" t="s">
        <v>198</v>
      </c>
      <c r="Y493" s="222" t="s">
        <v>155</v>
      </c>
      <c r="Z493" s="212"/>
      <c r="AA493" s="212"/>
      <c r="AB493" s="212"/>
      <c r="AC493" s="212"/>
      <c r="AD493" s="212"/>
      <c r="AE493" s="212"/>
      <c r="AF493" s="212"/>
      <c r="AG493" s="212" t="s">
        <v>199</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ht="22.5" outlineLevel="1" x14ac:dyDescent="0.2">
      <c r="A494" s="245">
        <v>130</v>
      </c>
      <c r="B494" s="246" t="s">
        <v>652</v>
      </c>
      <c r="C494" s="259" t="s">
        <v>653</v>
      </c>
      <c r="D494" s="247" t="s">
        <v>213</v>
      </c>
      <c r="E494" s="248">
        <v>3</v>
      </c>
      <c r="F494" s="249"/>
      <c r="G494" s="250">
        <f>ROUND(E494*F494,2)</f>
        <v>0</v>
      </c>
      <c r="H494" s="249"/>
      <c r="I494" s="250">
        <f>ROUND(E494*H494,2)</f>
        <v>0</v>
      </c>
      <c r="J494" s="249"/>
      <c r="K494" s="250">
        <f>ROUND(E494*J494,2)</f>
        <v>0</v>
      </c>
      <c r="L494" s="250">
        <v>21</v>
      </c>
      <c r="M494" s="250">
        <f>G494*(1+L494/100)</f>
        <v>0</v>
      </c>
      <c r="N494" s="248">
        <v>2.5999999999999999E-2</v>
      </c>
      <c r="O494" s="248">
        <f>ROUND(E494*N494,2)</f>
        <v>0.08</v>
      </c>
      <c r="P494" s="248">
        <v>0</v>
      </c>
      <c r="Q494" s="248">
        <f>ROUND(E494*P494,2)</f>
        <v>0</v>
      </c>
      <c r="R494" s="250" t="s">
        <v>196</v>
      </c>
      <c r="S494" s="250" t="s">
        <v>153</v>
      </c>
      <c r="T494" s="251" t="s">
        <v>153</v>
      </c>
      <c r="U494" s="222">
        <v>0</v>
      </c>
      <c r="V494" s="222">
        <f>ROUND(E494*U494,2)</f>
        <v>0</v>
      </c>
      <c r="W494" s="222"/>
      <c r="X494" s="222" t="s">
        <v>198</v>
      </c>
      <c r="Y494" s="222" t="s">
        <v>155</v>
      </c>
      <c r="Z494" s="212"/>
      <c r="AA494" s="212"/>
      <c r="AB494" s="212"/>
      <c r="AC494" s="212"/>
      <c r="AD494" s="212"/>
      <c r="AE494" s="212"/>
      <c r="AF494" s="212"/>
      <c r="AG494" s="212" t="s">
        <v>199</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ht="22.5" outlineLevel="1" x14ac:dyDescent="0.2">
      <c r="A495" s="245">
        <v>131</v>
      </c>
      <c r="B495" s="246" t="s">
        <v>654</v>
      </c>
      <c r="C495" s="259" t="s">
        <v>655</v>
      </c>
      <c r="D495" s="247" t="s">
        <v>213</v>
      </c>
      <c r="E495" s="248">
        <v>1</v>
      </c>
      <c r="F495" s="249"/>
      <c r="G495" s="250">
        <f>ROUND(E495*F495,2)</f>
        <v>0</v>
      </c>
      <c r="H495" s="249"/>
      <c r="I495" s="250">
        <f>ROUND(E495*H495,2)</f>
        <v>0</v>
      </c>
      <c r="J495" s="249"/>
      <c r="K495" s="250">
        <f>ROUND(E495*J495,2)</f>
        <v>0</v>
      </c>
      <c r="L495" s="250">
        <v>21</v>
      </c>
      <c r="M495" s="250">
        <f>G495*(1+L495/100)</f>
        <v>0</v>
      </c>
      <c r="N495" s="248">
        <v>2.5999999999999999E-2</v>
      </c>
      <c r="O495" s="248">
        <f>ROUND(E495*N495,2)</f>
        <v>0.03</v>
      </c>
      <c r="P495" s="248">
        <v>0</v>
      </c>
      <c r="Q495" s="248">
        <f>ROUND(E495*P495,2)</f>
        <v>0</v>
      </c>
      <c r="R495" s="250" t="s">
        <v>196</v>
      </c>
      <c r="S495" s="250" t="s">
        <v>153</v>
      </c>
      <c r="T495" s="251" t="s">
        <v>153</v>
      </c>
      <c r="U495" s="222">
        <v>0</v>
      </c>
      <c r="V495" s="222">
        <f>ROUND(E495*U495,2)</f>
        <v>0</v>
      </c>
      <c r="W495" s="222"/>
      <c r="X495" s="222" t="s">
        <v>198</v>
      </c>
      <c r="Y495" s="222" t="s">
        <v>155</v>
      </c>
      <c r="Z495" s="212"/>
      <c r="AA495" s="212"/>
      <c r="AB495" s="212"/>
      <c r="AC495" s="212"/>
      <c r="AD495" s="212"/>
      <c r="AE495" s="212"/>
      <c r="AF495" s="212"/>
      <c r="AG495" s="212" t="s">
        <v>199</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1" x14ac:dyDescent="0.2">
      <c r="A496" s="237">
        <v>132</v>
      </c>
      <c r="B496" s="238" t="s">
        <v>656</v>
      </c>
      <c r="C496" s="256" t="s">
        <v>657</v>
      </c>
      <c r="D496" s="239" t="s">
        <v>241</v>
      </c>
      <c r="E496" s="240">
        <v>0.21143000000000001</v>
      </c>
      <c r="F496" s="241"/>
      <c r="G496" s="242">
        <f>ROUND(E496*F496,2)</f>
        <v>0</v>
      </c>
      <c r="H496" s="241"/>
      <c r="I496" s="242">
        <f>ROUND(E496*H496,2)</f>
        <v>0</v>
      </c>
      <c r="J496" s="241"/>
      <c r="K496" s="242">
        <f>ROUND(E496*J496,2)</f>
        <v>0</v>
      </c>
      <c r="L496" s="242">
        <v>21</v>
      </c>
      <c r="M496" s="242">
        <f>G496*(1+L496/100)</f>
        <v>0</v>
      </c>
      <c r="N496" s="240">
        <v>0</v>
      </c>
      <c r="O496" s="240">
        <f>ROUND(E496*N496,2)</f>
        <v>0</v>
      </c>
      <c r="P496" s="240">
        <v>0</v>
      </c>
      <c r="Q496" s="240">
        <f>ROUND(E496*P496,2)</f>
        <v>0</v>
      </c>
      <c r="R496" s="242" t="s">
        <v>558</v>
      </c>
      <c r="S496" s="242" t="s">
        <v>153</v>
      </c>
      <c r="T496" s="243" t="s">
        <v>153</v>
      </c>
      <c r="U496" s="222">
        <v>2.2549999999999999</v>
      </c>
      <c r="V496" s="222">
        <f>ROUND(E496*U496,2)</f>
        <v>0.48</v>
      </c>
      <c r="W496" s="222"/>
      <c r="X496" s="222" t="s">
        <v>477</v>
      </c>
      <c r="Y496" s="222" t="s">
        <v>155</v>
      </c>
      <c r="Z496" s="212"/>
      <c r="AA496" s="212"/>
      <c r="AB496" s="212"/>
      <c r="AC496" s="212"/>
      <c r="AD496" s="212"/>
      <c r="AE496" s="212"/>
      <c r="AF496" s="212"/>
      <c r="AG496" s="212" t="s">
        <v>478</v>
      </c>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2" x14ac:dyDescent="0.2">
      <c r="A497" s="219"/>
      <c r="B497" s="220"/>
      <c r="C497" s="258" t="s">
        <v>576</v>
      </c>
      <c r="D497" s="244"/>
      <c r="E497" s="244"/>
      <c r="F497" s="244"/>
      <c r="G497" s="244"/>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164</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x14ac:dyDescent="0.2">
      <c r="A498" s="230" t="s">
        <v>147</v>
      </c>
      <c r="B498" s="231" t="s">
        <v>101</v>
      </c>
      <c r="C498" s="255" t="s">
        <v>102</v>
      </c>
      <c r="D498" s="232"/>
      <c r="E498" s="233"/>
      <c r="F498" s="234"/>
      <c r="G498" s="234">
        <f>SUMIF(AG499:AG510,"&lt;&gt;NOR",G499:G510)</f>
        <v>0</v>
      </c>
      <c r="H498" s="234"/>
      <c r="I498" s="234">
        <f>SUM(I499:I510)</f>
        <v>0</v>
      </c>
      <c r="J498" s="234"/>
      <c r="K498" s="234">
        <f>SUM(K499:K510)</f>
        <v>0</v>
      </c>
      <c r="L498" s="234"/>
      <c r="M498" s="234">
        <f>SUM(M499:M510)</f>
        <v>0</v>
      </c>
      <c r="N498" s="233"/>
      <c r="O498" s="233">
        <f>SUM(O499:O510)</f>
        <v>0.83000000000000007</v>
      </c>
      <c r="P498" s="233"/>
      <c r="Q498" s="233">
        <f>SUM(Q499:Q510)</f>
        <v>0</v>
      </c>
      <c r="R498" s="234"/>
      <c r="S498" s="234"/>
      <c r="T498" s="235"/>
      <c r="U498" s="229"/>
      <c r="V498" s="229">
        <f>SUM(V499:V510)</f>
        <v>45.32</v>
      </c>
      <c r="W498" s="229"/>
      <c r="X498" s="229"/>
      <c r="Y498" s="229"/>
      <c r="AG498" t="s">
        <v>148</v>
      </c>
    </row>
    <row r="499" spans="1:60" outlineLevel="1" x14ac:dyDescent="0.2">
      <c r="A499" s="237">
        <v>133</v>
      </c>
      <c r="B499" s="238" t="s">
        <v>658</v>
      </c>
      <c r="C499" s="256" t="s">
        <v>659</v>
      </c>
      <c r="D499" s="239" t="s">
        <v>564</v>
      </c>
      <c r="E499" s="240">
        <v>436.46</v>
      </c>
      <c r="F499" s="241"/>
      <c r="G499" s="242">
        <f>ROUND(E499*F499,2)</f>
        <v>0</v>
      </c>
      <c r="H499" s="241"/>
      <c r="I499" s="242">
        <f>ROUND(E499*H499,2)</f>
        <v>0</v>
      </c>
      <c r="J499" s="241"/>
      <c r="K499" s="242">
        <f>ROUND(E499*J499,2)</f>
        <v>0</v>
      </c>
      <c r="L499" s="242">
        <v>21</v>
      </c>
      <c r="M499" s="242">
        <f>G499*(1+L499/100)</f>
        <v>0</v>
      </c>
      <c r="N499" s="240">
        <v>5.0000000000000002E-5</v>
      </c>
      <c r="O499" s="240">
        <f>ROUND(E499*N499,2)</f>
        <v>0.02</v>
      </c>
      <c r="P499" s="240">
        <v>0</v>
      </c>
      <c r="Q499" s="240">
        <f>ROUND(E499*P499,2)</f>
        <v>0</v>
      </c>
      <c r="R499" s="242" t="s">
        <v>660</v>
      </c>
      <c r="S499" s="242" t="s">
        <v>153</v>
      </c>
      <c r="T499" s="243" t="s">
        <v>153</v>
      </c>
      <c r="U499" s="222">
        <v>0.1</v>
      </c>
      <c r="V499" s="222">
        <f>ROUND(E499*U499,2)</f>
        <v>43.65</v>
      </c>
      <c r="W499" s="222"/>
      <c r="X499" s="222" t="s">
        <v>154</v>
      </c>
      <c r="Y499" s="222" t="s">
        <v>155</v>
      </c>
      <c r="Z499" s="212"/>
      <c r="AA499" s="212"/>
      <c r="AB499" s="212"/>
      <c r="AC499" s="212"/>
      <c r="AD499" s="212"/>
      <c r="AE499" s="212"/>
      <c r="AF499" s="212"/>
      <c r="AG499" s="212" t="s">
        <v>156</v>
      </c>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2" x14ac:dyDescent="0.2">
      <c r="A500" s="219"/>
      <c r="B500" s="220"/>
      <c r="C500" s="257" t="s">
        <v>661</v>
      </c>
      <c r="D500" s="223"/>
      <c r="E500" s="224"/>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158</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57" t="s">
        <v>662</v>
      </c>
      <c r="D501" s="223"/>
      <c r="E501" s="224">
        <v>378.08</v>
      </c>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158</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57" t="s">
        <v>663</v>
      </c>
      <c r="D502" s="223"/>
      <c r="E502" s="224">
        <v>58.38</v>
      </c>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158</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1" x14ac:dyDescent="0.2">
      <c r="A503" s="237">
        <v>134</v>
      </c>
      <c r="B503" s="238" t="s">
        <v>664</v>
      </c>
      <c r="C503" s="256" t="s">
        <v>665</v>
      </c>
      <c r="D503" s="239" t="s">
        <v>217</v>
      </c>
      <c r="E503" s="240">
        <v>11.6</v>
      </c>
      <c r="F503" s="241"/>
      <c r="G503" s="242">
        <f>ROUND(E503*F503,2)</f>
        <v>0</v>
      </c>
      <c r="H503" s="241"/>
      <c r="I503" s="242">
        <f>ROUND(E503*H503,2)</f>
        <v>0</v>
      </c>
      <c r="J503" s="241"/>
      <c r="K503" s="242">
        <f>ROUND(E503*J503,2)</f>
        <v>0</v>
      </c>
      <c r="L503" s="242">
        <v>21</v>
      </c>
      <c r="M503" s="242">
        <f>G503*(1+L503/100)</f>
        <v>0</v>
      </c>
      <c r="N503" s="240">
        <v>2.853E-2</v>
      </c>
      <c r="O503" s="240">
        <f>ROUND(E503*N503,2)</f>
        <v>0.33</v>
      </c>
      <c r="P503" s="240">
        <v>0</v>
      </c>
      <c r="Q503" s="240">
        <f>ROUND(E503*P503,2)</f>
        <v>0</v>
      </c>
      <c r="R503" s="242"/>
      <c r="S503" s="242" t="s">
        <v>153</v>
      </c>
      <c r="T503" s="243" t="s">
        <v>503</v>
      </c>
      <c r="U503" s="222">
        <v>0</v>
      </c>
      <c r="V503" s="222">
        <f>ROUND(E503*U503,2)</f>
        <v>0</v>
      </c>
      <c r="W503" s="222"/>
      <c r="X503" s="222" t="s">
        <v>186</v>
      </c>
      <c r="Y503" s="222" t="s">
        <v>155</v>
      </c>
      <c r="Z503" s="212"/>
      <c r="AA503" s="212"/>
      <c r="AB503" s="212"/>
      <c r="AC503" s="212"/>
      <c r="AD503" s="212"/>
      <c r="AE503" s="212"/>
      <c r="AF503" s="212"/>
      <c r="AG503" s="212" t="s">
        <v>187</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2" x14ac:dyDescent="0.2">
      <c r="A504" s="219"/>
      <c r="B504" s="220"/>
      <c r="C504" s="257" t="s">
        <v>666</v>
      </c>
      <c r="D504" s="223"/>
      <c r="E504" s="224">
        <v>11.6</v>
      </c>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158</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ht="22.5" outlineLevel="1" x14ac:dyDescent="0.2">
      <c r="A505" s="237">
        <v>135</v>
      </c>
      <c r="B505" s="238" t="s">
        <v>667</v>
      </c>
      <c r="C505" s="256" t="s">
        <v>668</v>
      </c>
      <c r="D505" s="239" t="s">
        <v>241</v>
      </c>
      <c r="E505" s="240">
        <v>0.48010999999999998</v>
      </c>
      <c r="F505" s="241"/>
      <c r="G505" s="242">
        <f>ROUND(E505*F505,2)</f>
        <v>0</v>
      </c>
      <c r="H505" s="241"/>
      <c r="I505" s="242">
        <f>ROUND(E505*H505,2)</f>
        <v>0</v>
      </c>
      <c r="J505" s="241"/>
      <c r="K505" s="242">
        <f>ROUND(E505*J505,2)</f>
        <v>0</v>
      </c>
      <c r="L505" s="242">
        <v>21</v>
      </c>
      <c r="M505" s="242">
        <f>G505*(1+L505/100)</f>
        <v>0</v>
      </c>
      <c r="N505" s="240">
        <v>1</v>
      </c>
      <c r="O505" s="240">
        <f>ROUND(E505*N505,2)</f>
        <v>0.48</v>
      </c>
      <c r="P505" s="240">
        <v>0</v>
      </c>
      <c r="Q505" s="240">
        <f>ROUND(E505*P505,2)</f>
        <v>0</v>
      </c>
      <c r="R505" s="242" t="s">
        <v>196</v>
      </c>
      <c r="S505" s="242" t="s">
        <v>153</v>
      </c>
      <c r="T505" s="243" t="s">
        <v>153</v>
      </c>
      <c r="U505" s="222">
        <v>0</v>
      </c>
      <c r="V505" s="222">
        <f>ROUND(E505*U505,2)</f>
        <v>0</v>
      </c>
      <c r="W505" s="222"/>
      <c r="X505" s="222" t="s">
        <v>198</v>
      </c>
      <c r="Y505" s="222" t="s">
        <v>155</v>
      </c>
      <c r="Z505" s="212"/>
      <c r="AA505" s="212"/>
      <c r="AB505" s="212"/>
      <c r="AC505" s="212"/>
      <c r="AD505" s="212"/>
      <c r="AE505" s="212"/>
      <c r="AF505" s="212"/>
      <c r="AG505" s="212" t="s">
        <v>199</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2" x14ac:dyDescent="0.2">
      <c r="A506" s="219"/>
      <c r="B506" s="220"/>
      <c r="C506" s="257" t="s">
        <v>661</v>
      </c>
      <c r="D506" s="223"/>
      <c r="E506" s="224"/>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158</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57" t="s">
        <v>669</v>
      </c>
      <c r="D507" s="223"/>
      <c r="E507" s="224">
        <v>0.41588999999999998</v>
      </c>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158</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57" t="s">
        <v>670</v>
      </c>
      <c r="D508" s="223"/>
      <c r="E508" s="224">
        <v>6.4219999999999999E-2</v>
      </c>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158</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1" x14ac:dyDescent="0.2">
      <c r="A509" s="237">
        <v>136</v>
      </c>
      <c r="B509" s="238" t="s">
        <v>671</v>
      </c>
      <c r="C509" s="256" t="s">
        <v>672</v>
      </c>
      <c r="D509" s="239" t="s">
        <v>241</v>
      </c>
      <c r="E509" s="240">
        <v>0.50192999999999999</v>
      </c>
      <c r="F509" s="241"/>
      <c r="G509" s="242">
        <f>ROUND(E509*F509,2)</f>
        <v>0</v>
      </c>
      <c r="H509" s="241"/>
      <c r="I509" s="242">
        <f>ROUND(E509*H509,2)</f>
        <v>0</v>
      </c>
      <c r="J509" s="241"/>
      <c r="K509" s="242">
        <f>ROUND(E509*J509,2)</f>
        <v>0</v>
      </c>
      <c r="L509" s="242">
        <v>21</v>
      </c>
      <c r="M509" s="242">
        <f>G509*(1+L509/100)</f>
        <v>0</v>
      </c>
      <c r="N509" s="240">
        <v>0</v>
      </c>
      <c r="O509" s="240">
        <f>ROUND(E509*N509,2)</f>
        <v>0</v>
      </c>
      <c r="P509" s="240">
        <v>0</v>
      </c>
      <c r="Q509" s="240">
        <f>ROUND(E509*P509,2)</f>
        <v>0</v>
      </c>
      <c r="R509" s="242" t="s">
        <v>660</v>
      </c>
      <c r="S509" s="242" t="s">
        <v>153</v>
      </c>
      <c r="T509" s="243" t="s">
        <v>153</v>
      </c>
      <c r="U509" s="222">
        <v>3.327</v>
      </c>
      <c r="V509" s="222">
        <f>ROUND(E509*U509,2)</f>
        <v>1.67</v>
      </c>
      <c r="W509" s="222"/>
      <c r="X509" s="222" t="s">
        <v>477</v>
      </c>
      <c r="Y509" s="222" t="s">
        <v>155</v>
      </c>
      <c r="Z509" s="212"/>
      <c r="AA509" s="212"/>
      <c r="AB509" s="212"/>
      <c r="AC509" s="212"/>
      <c r="AD509" s="212"/>
      <c r="AE509" s="212"/>
      <c r="AF509" s="212"/>
      <c r="AG509" s="212" t="s">
        <v>478</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2" x14ac:dyDescent="0.2">
      <c r="A510" s="219"/>
      <c r="B510" s="220"/>
      <c r="C510" s="258" t="s">
        <v>576</v>
      </c>
      <c r="D510" s="244"/>
      <c r="E510" s="244"/>
      <c r="F510" s="244"/>
      <c r="G510" s="244"/>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164</v>
      </c>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x14ac:dyDescent="0.2">
      <c r="A511" s="230" t="s">
        <v>147</v>
      </c>
      <c r="B511" s="231" t="s">
        <v>103</v>
      </c>
      <c r="C511" s="255" t="s">
        <v>104</v>
      </c>
      <c r="D511" s="232"/>
      <c r="E511" s="233"/>
      <c r="F511" s="234"/>
      <c r="G511" s="234">
        <f>SUMIF(AG512:AG517,"&lt;&gt;NOR",G512:G517)</f>
        <v>0</v>
      </c>
      <c r="H511" s="234"/>
      <c r="I511" s="234">
        <f>SUM(I512:I517)</f>
        <v>0</v>
      </c>
      <c r="J511" s="234"/>
      <c r="K511" s="234">
        <f>SUM(K512:K517)</f>
        <v>0</v>
      </c>
      <c r="L511" s="234"/>
      <c r="M511" s="234">
        <f>SUM(M512:M517)</f>
        <v>0</v>
      </c>
      <c r="N511" s="233"/>
      <c r="O511" s="233">
        <f>SUM(O512:O517)</f>
        <v>3.51</v>
      </c>
      <c r="P511" s="233"/>
      <c r="Q511" s="233">
        <f>SUM(Q512:Q517)</f>
        <v>0</v>
      </c>
      <c r="R511" s="234"/>
      <c r="S511" s="234"/>
      <c r="T511" s="235"/>
      <c r="U511" s="229"/>
      <c r="V511" s="229">
        <f>SUM(V512:V517)</f>
        <v>0</v>
      </c>
      <c r="W511" s="229"/>
      <c r="X511" s="229"/>
      <c r="Y511" s="229"/>
      <c r="AG511" t="s">
        <v>148</v>
      </c>
    </row>
    <row r="512" spans="1:60" ht="33.75" outlineLevel="1" x14ac:dyDescent="0.2">
      <c r="A512" s="237">
        <v>137</v>
      </c>
      <c r="B512" s="238" t="s">
        <v>673</v>
      </c>
      <c r="C512" s="256" t="s">
        <v>674</v>
      </c>
      <c r="D512" s="239" t="s">
        <v>151</v>
      </c>
      <c r="E512" s="240">
        <v>158.38874999999999</v>
      </c>
      <c r="F512" s="241"/>
      <c r="G512" s="242">
        <f>ROUND(E512*F512,2)</f>
        <v>0</v>
      </c>
      <c r="H512" s="241"/>
      <c r="I512" s="242">
        <f>ROUND(E512*H512,2)</f>
        <v>0</v>
      </c>
      <c r="J512" s="241"/>
      <c r="K512" s="242">
        <f>ROUND(E512*J512,2)</f>
        <v>0</v>
      </c>
      <c r="L512" s="242">
        <v>21</v>
      </c>
      <c r="M512" s="242">
        <f>G512*(1+L512/100)</f>
        <v>0</v>
      </c>
      <c r="N512" s="240">
        <v>2.2169999999999999E-2</v>
      </c>
      <c r="O512" s="240">
        <f>ROUND(E512*N512,2)</f>
        <v>3.51</v>
      </c>
      <c r="P512" s="240">
        <v>0</v>
      </c>
      <c r="Q512" s="240">
        <f>ROUND(E512*P512,2)</f>
        <v>0</v>
      </c>
      <c r="R512" s="242" t="s">
        <v>509</v>
      </c>
      <c r="S512" s="242" t="s">
        <v>153</v>
      </c>
      <c r="T512" s="243" t="s">
        <v>153</v>
      </c>
      <c r="U512" s="222">
        <v>0</v>
      </c>
      <c r="V512" s="222">
        <f>ROUND(E512*U512,2)</f>
        <v>0</v>
      </c>
      <c r="W512" s="222"/>
      <c r="X512" s="222" t="s">
        <v>186</v>
      </c>
      <c r="Y512" s="222" t="s">
        <v>155</v>
      </c>
      <c r="Z512" s="212"/>
      <c r="AA512" s="212"/>
      <c r="AB512" s="212"/>
      <c r="AC512" s="212"/>
      <c r="AD512" s="212"/>
      <c r="AE512" s="212"/>
      <c r="AF512" s="212"/>
      <c r="AG512" s="212" t="s">
        <v>187</v>
      </c>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2" x14ac:dyDescent="0.2">
      <c r="A513" s="219"/>
      <c r="B513" s="220"/>
      <c r="C513" s="260" t="s">
        <v>675</v>
      </c>
      <c r="D513" s="252"/>
      <c r="E513" s="252"/>
      <c r="F513" s="252"/>
      <c r="G513" s="25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189</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2" x14ac:dyDescent="0.2">
      <c r="A514" s="219"/>
      <c r="B514" s="220"/>
      <c r="C514" s="257" t="s">
        <v>359</v>
      </c>
      <c r="D514" s="223"/>
      <c r="E514" s="224">
        <v>74.099999999999994</v>
      </c>
      <c r="F514" s="222"/>
      <c r="G514" s="222"/>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158</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19"/>
      <c r="B515" s="220"/>
      <c r="C515" s="257" t="s">
        <v>676</v>
      </c>
      <c r="D515" s="223"/>
      <c r="E515" s="224">
        <v>11.71275</v>
      </c>
      <c r="F515" s="222"/>
      <c r="G515" s="222"/>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158</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62" t="s">
        <v>275</v>
      </c>
      <c r="D516" s="225"/>
      <c r="E516" s="226">
        <v>85.812749999999994</v>
      </c>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158</v>
      </c>
      <c r="AH516" s="212">
        <v>1</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3" x14ac:dyDescent="0.2">
      <c r="A517" s="219"/>
      <c r="B517" s="220"/>
      <c r="C517" s="257" t="s">
        <v>677</v>
      </c>
      <c r="D517" s="223"/>
      <c r="E517" s="224">
        <v>72.575999999999993</v>
      </c>
      <c r="F517" s="222"/>
      <c r="G517" s="222"/>
      <c r="H517" s="222"/>
      <c r="I517" s="222"/>
      <c r="J517" s="222"/>
      <c r="K517" s="222"/>
      <c r="L517" s="222"/>
      <c r="M517" s="222"/>
      <c r="N517" s="221"/>
      <c r="O517" s="221"/>
      <c r="P517" s="221"/>
      <c r="Q517" s="221"/>
      <c r="R517" s="222"/>
      <c r="S517" s="222"/>
      <c r="T517" s="222"/>
      <c r="U517" s="222"/>
      <c r="V517" s="222"/>
      <c r="W517" s="222"/>
      <c r="X517" s="222"/>
      <c r="Y517" s="222"/>
      <c r="Z517" s="212"/>
      <c r="AA517" s="212"/>
      <c r="AB517" s="212"/>
      <c r="AC517" s="212"/>
      <c r="AD517" s="212"/>
      <c r="AE517" s="212"/>
      <c r="AF517" s="212"/>
      <c r="AG517" s="212" t="s">
        <v>158</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x14ac:dyDescent="0.2">
      <c r="A518" s="230" t="s">
        <v>147</v>
      </c>
      <c r="B518" s="231" t="s">
        <v>105</v>
      </c>
      <c r="C518" s="255" t="s">
        <v>106</v>
      </c>
      <c r="D518" s="232"/>
      <c r="E518" s="233"/>
      <c r="F518" s="234"/>
      <c r="G518" s="234">
        <f>SUMIF(AG519:AG525,"&lt;&gt;NOR",G519:G525)</f>
        <v>0</v>
      </c>
      <c r="H518" s="234"/>
      <c r="I518" s="234">
        <f>SUM(I519:I525)</f>
        <v>0</v>
      </c>
      <c r="J518" s="234"/>
      <c r="K518" s="234">
        <f>SUM(K519:K525)</f>
        <v>0</v>
      </c>
      <c r="L518" s="234"/>
      <c r="M518" s="234">
        <f>SUM(M519:M525)</f>
        <v>0</v>
      </c>
      <c r="N518" s="233"/>
      <c r="O518" s="233">
        <f>SUM(O519:O525)</f>
        <v>0.67</v>
      </c>
      <c r="P518" s="233"/>
      <c r="Q518" s="233">
        <f>SUM(Q519:Q525)</f>
        <v>0</v>
      </c>
      <c r="R518" s="234"/>
      <c r="S518" s="234"/>
      <c r="T518" s="235"/>
      <c r="U518" s="229"/>
      <c r="V518" s="229">
        <f>SUM(V519:V525)</f>
        <v>0</v>
      </c>
      <c r="W518" s="229"/>
      <c r="X518" s="229"/>
      <c r="Y518" s="229"/>
      <c r="AG518" t="s">
        <v>148</v>
      </c>
    </row>
    <row r="519" spans="1:60" outlineLevel="1" x14ac:dyDescent="0.2">
      <c r="A519" s="237">
        <v>138</v>
      </c>
      <c r="B519" s="238" t="s">
        <v>678</v>
      </c>
      <c r="C519" s="256" t="s">
        <v>679</v>
      </c>
      <c r="D519" s="239" t="s">
        <v>151</v>
      </c>
      <c r="E519" s="240">
        <v>40.045999999999999</v>
      </c>
      <c r="F519" s="241"/>
      <c r="G519" s="242">
        <f>ROUND(E519*F519,2)</f>
        <v>0</v>
      </c>
      <c r="H519" s="241"/>
      <c r="I519" s="242">
        <f>ROUND(E519*H519,2)</f>
        <v>0</v>
      </c>
      <c r="J519" s="241"/>
      <c r="K519" s="242">
        <f>ROUND(E519*J519,2)</f>
        <v>0</v>
      </c>
      <c r="L519" s="242">
        <v>21</v>
      </c>
      <c r="M519" s="242">
        <f>G519*(1+L519/100)</f>
        <v>0</v>
      </c>
      <c r="N519" s="240">
        <v>1.6670000000000001E-2</v>
      </c>
      <c r="O519" s="240">
        <f>ROUND(E519*N519,2)</f>
        <v>0.67</v>
      </c>
      <c r="P519" s="240">
        <v>0</v>
      </c>
      <c r="Q519" s="240">
        <f>ROUND(E519*P519,2)</f>
        <v>0</v>
      </c>
      <c r="R519" s="242" t="s">
        <v>509</v>
      </c>
      <c r="S519" s="242" t="s">
        <v>153</v>
      </c>
      <c r="T519" s="243" t="s">
        <v>153</v>
      </c>
      <c r="U519" s="222">
        <v>0</v>
      </c>
      <c r="V519" s="222">
        <f>ROUND(E519*U519,2)</f>
        <v>0</v>
      </c>
      <c r="W519" s="222"/>
      <c r="X519" s="222" t="s">
        <v>186</v>
      </c>
      <c r="Y519" s="222" t="s">
        <v>155</v>
      </c>
      <c r="Z519" s="212"/>
      <c r="AA519" s="212"/>
      <c r="AB519" s="212"/>
      <c r="AC519" s="212"/>
      <c r="AD519" s="212"/>
      <c r="AE519" s="212"/>
      <c r="AF519" s="212"/>
      <c r="AG519" s="212" t="s">
        <v>187</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2" x14ac:dyDescent="0.2">
      <c r="A520" s="219"/>
      <c r="B520" s="220"/>
      <c r="C520" s="258" t="s">
        <v>680</v>
      </c>
      <c r="D520" s="244"/>
      <c r="E520" s="244"/>
      <c r="F520" s="244"/>
      <c r="G520" s="244"/>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164</v>
      </c>
      <c r="AH520" s="212"/>
      <c r="AI520" s="212"/>
      <c r="AJ520" s="212"/>
      <c r="AK520" s="212"/>
      <c r="AL520" s="212"/>
      <c r="AM520" s="212"/>
      <c r="AN520" s="212"/>
      <c r="AO520" s="212"/>
      <c r="AP520" s="212"/>
      <c r="AQ520" s="212"/>
      <c r="AR520" s="212"/>
      <c r="AS520" s="212"/>
      <c r="AT520" s="212"/>
      <c r="AU520" s="212"/>
      <c r="AV520" s="212"/>
      <c r="AW520" s="212"/>
      <c r="AX520" s="212"/>
      <c r="AY520" s="212"/>
      <c r="AZ520" s="212"/>
      <c r="BA520" s="253" t="str">
        <f>C520</f>
        <v>z dlaždic keramických kladených do malty, včetně spárování a podílu práce v omezeném prostoru a na malých plochách.</v>
      </c>
      <c r="BB520" s="212"/>
      <c r="BC520" s="212"/>
      <c r="BD520" s="212"/>
      <c r="BE520" s="212"/>
      <c r="BF520" s="212"/>
      <c r="BG520" s="212"/>
      <c r="BH520" s="212"/>
    </row>
    <row r="521" spans="1:60" outlineLevel="2" x14ac:dyDescent="0.2">
      <c r="A521" s="219"/>
      <c r="B521" s="220"/>
      <c r="C521" s="257" t="s">
        <v>681</v>
      </c>
      <c r="D521" s="223"/>
      <c r="E521" s="224"/>
      <c r="F521" s="222"/>
      <c r="G521" s="222"/>
      <c r="H521" s="222"/>
      <c r="I521" s="222"/>
      <c r="J521" s="222"/>
      <c r="K521" s="222"/>
      <c r="L521" s="222"/>
      <c r="M521" s="222"/>
      <c r="N521" s="221"/>
      <c r="O521" s="221"/>
      <c r="P521" s="221"/>
      <c r="Q521" s="221"/>
      <c r="R521" s="222"/>
      <c r="S521" s="222"/>
      <c r="T521" s="222"/>
      <c r="U521" s="222"/>
      <c r="V521" s="222"/>
      <c r="W521" s="222"/>
      <c r="X521" s="222"/>
      <c r="Y521" s="222"/>
      <c r="Z521" s="212"/>
      <c r="AA521" s="212"/>
      <c r="AB521" s="212"/>
      <c r="AC521" s="212"/>
      <c r="AD521" s="212"/>
      <c r="AE521" s="212"/>
      <c r="AF521" s="212"/>
      <c r="AG521" s="212" t="s">
        <v>158</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19"/>
      <c r="B522" s="220"/>
      <c r="C522" s="257" t="s">
        <v>682</v>
      </c>
      <c r="D522" s="223"/>
      <c r="E522" s="224">
        <v>12.474</v>
      </c>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158</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57" t="s">
        <v>683</v>
      </c>
      <c r="D523" s="223"/>
      <c r="E523" s="224">
        <v>9.6180000000000003</v>
      </c>
      <c r="F523" s="222"/>
      <c r="G523" s="222"/>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158</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3" x14ac:dyDescent="0.2">
      <c r="A524" s="219"/>
      <c r="B524" s="220"/>
      <c r="C524" s="257" t="s">
        <v>684</v>
      </c>
      <c r="D524" s="223"/>
      <c r="E524" s="224">
        <v>14.364000000000001</v>
      </c>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158</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57" t="s">
        <v>685</v>
      </c>
      <c r="D525" s="223"/>
      <c r="E525" s="224">
        <v>3.59</v>
      </c>
      <c r="F525" s="222"/>
      <c r="G525" s="222"/>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158</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x14ac:dyDescent="0.2">
      <c r="A526" s="230" t="s">
        <v>147</v>
      </c>
      <c r="B526" s="231" t="s">
        <v>107</v>
      </c>
      <c r="C526" s="255" t="s">
        <v>108</v>
      </c>
      <c r="D526" s="232"/>
      <c r="E526" s="233"/>
      <c r="F526" s="234"/>
      <c r="G526" s="234">
        <f>SUMIF(AG527:AG550,"&lt;&gt;NOR",G527:G550)</f>
        <v>0</v>
      </c>
      <c r="H526" s="234"/>
      <c r="I526" s="234">
        <f>SUM(I527:I550)</f>
        <v>0</v>
      </c>
      <c r="J526" s="234"/>
      <c r="K526" s="234">
        <f>SUM(K527:K550)</f>
        <v>0</v>
      </c>
      <c r="L526" s="234"/>
      <c r="M526" s="234">
        <f>SUM(M527:M550)</f>
        <v>0</v>
      </c>
      <c r="N526" s="233"/>
      <c r="O526" s="233">
        <f>SUM(O527:O550)</f>
        <v>7.0000000000000007E-2</v>
      </c>
      <c r="P526" s="233"/>
      <c r="Q526" s="233">
        <f>SUM(Q527:Q550)</f>
        <v>0</v>
      </c>
      <c r="R526" s="234"/>
      <c r="S526" s="234"/>
      <c r="T526" s="235"/>
      <c r="U526" s="229"/>
      <c r="V526" s="229">
        <f>SUM(V527:V550)</f>
        <v>5.62</v>
      </c>
      <c r="W526" s="229"/>
      <c r="X526" s="229"/>
      <c r="Y526" s="229"/>
      <c r="AG526" t="s">
        <v>148</v>
      </c>
    </row>
    <row r="527" spans="1:60" outlineLevel="1" x14ac:dyDescent="0.2">
      <c r="A527" s="237">
        <v>139</v>
      </c>
      <c r="B527" s="238" t="s">
        <v>686</v>
      </c>
      <c r="C527" s="256" t="s">
        <v>687</v>
      </c>
      <c r="D527" s="239" t="s">
        <v>151</v>
      </c>
      <c r="E527" s="240">
        <v>36.050879999999999</v>
      </c>
      <c r="F527" s="241"/>
      <c r="G527" s="242">
        <f>ROUND(E527*F527,2)</f>
        <v>0</v>
      </c>
      <c r="H527" s="241"/>
      <c r="I527" s="242">
        <f>ROUND(E527*H527,2)</f>
        <v>0</v>
      </c>
      <c r="J527" s="241"/>
      <c r="K527" s="242">
        <f>ROUND(E527*J527,2)</f>
        <v>0</v>
      </c>
      <c r="L527" s="242">
        <v>21</v>
      </c>
      <c r="M527" s="242">
        <f>G527*(1+L527/100)</f>
        <v>0</v>
      </c>
      <c r="N527" s="240">
        <v>8.0000000000000007E-5</v>
      </c>
      <c r="O527" s="240">
        <f>ROUND(E527*N527,2)</f>
        <v>0</v>
      </c>
      <c r="P527" s="240">
        <v>0</v>
      </c>
      <c r="Q527" s="240">
        <f>ROUND(E527*P527,2)</f>
        <v>0</v>
      </c>
      <c r="R527" s="242" t="s">
        <v>688</v>
      </c>
      <c r="S527" s="242" t="s">
        <v>153</v>
      </c>
      <c r="T527" s="243" t="s">
        <v>153</v>
      </c>
      <c r="U527" s="222">
        <v>0.156</v>
      </c>
      <c r="V527" s="222">
        <f>ROUND(E527*U527,2)</f>
        <v>5.62</v>
      </c>
      <c r="W527" s="222"/>
      <c r="X527" s="222" t="s">
        <v>154</v>
      </c>
      <c r="Y527" s="222" t="s">
        <v>155</v>
      </c>
      <c r="Z527" s="212"/>
      <c r="AA527" s="212"/>
      <c r="AB527" s="212"/>
      <c r="AC527" s="212"/>
      <c r="AD527" s="212"/>
      <c r="AE527" s="212"/>
      <c r="AF527" s="212"/>
      <c r="AG527" s="212" t="s">
        <v>156</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2" x14ac:dyDescent="0.2">
      <c r="A528" s="219"/>
      <c r="B528" s="220"/>
      <c r="C528" s="263" t="s">
        <v>322</v>
      </c>
      <c r="D528" s="227"/>
      <c r="E528" s="228"/>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158</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3" x14ac:dyDescent="0.2">
      <c r="A529" s="219"/>
      <c r="B529" s="220"/>
      <c r="C529" s="264" t="s">
        <v>689</v>
      </c>
      <c r="D529" s="227"/>
      <c r="E529" s="228"/>
      <c r="F529" s="222"/>
      <c r="G529" s="222"/>
      <c r="H529" s="222"/>
      <c r="I529" s="222"/>
      <c r="J529" s="222"/>
      <c r="K529" s="222"/>
      <c r="L529" s="222"/>
      <c r="M529" s="222"/>
      <c r="N529" s="221"/>
      <c r="O529" s="221"/>
      <c r="P529" s="221"/>
      <c r="Q529" s="221"/>
      <c r="R529" s="222"/>
      <c r="S529" s="222"/>
      <c r="T529" s="222"/>
      <c r="U529" s="222"/>
      <c r="V529" s="222"/>
      <c r="W529" s="222"/>
      <c r="X529" s="222"/>
      <c r="Y529" s="222"/>
      <c r="Z529" s="212"/>
      <c r="AA529" s="212"/>
      <c r="AB529" s="212"/>
      <c r="AC529" s="212"/>
      <c r="AD529" s="212"/>
      <c r="AE529" s="212"/>
      <c r="AF529" s="212"/>
      <c r="AG529" s="212" t="s">
        <v>158</v>
      </c>
      <c r="AH529" s="212">
        <v>2</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3" x14ac:dyDescent="0.2">
      <c r="A530" s="219"/>
      <c r="B530" s="220"/>
      <c r="C530" s="264" t="s">
        <v>690</v>
      </c>
      <c r="D530" s="227"/>
      <c r="E530" s="228">
        <v>0.79344000000000003</v>
      </c>
      <c r="F530" s="222"/>
      <c r="G530" s="222"/>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158</v>
      </c>
      <c r="AH530" s="212">
        <v>2</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3" x14ac:dyDescent="0.2">
      <c r="A531" s="219"/>
      <c r="B531" s="220"/>
      <c r="C531" s="264" t="s">
        <v>691</v>
      </c>
      <c r="D531" s="227"/>
      <c r="E531" s="228">
        <v>2.5099999999999998</v>
      </c>
      <c r="F531" s="222"/>
      <c r="G531" s="222"/>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158</v>
      </c>
      <c r="AH531" s="212">
        <v>2</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3" x14ac:dyDescent="0.2">
      <c r="A532" s="219"/>
      <c r="B532" s="220"/>
      <c r="C532" s="264" t="s">
        <v>692</v>
      </c>
      <c r="D532" s="227"/>
      <c r="E532" s="228">
        <v>1.0944</v>
      </c>
      <c r="F532" s="222"/>
      <c r="G532" s="222"/>
      <c r="H532" s="222"/>
      <c r="I532" s="222"/>
      <c r="J532" s="222"/>
      <c r="K532" s="222"/>
      <c r="L532" s="222"/>
      <c r="M532" s="222"/>
      <c r="N532" s="221"/>
      <c r="O532" s="221"/>
      <c r="P532" s="221"/>
      <c r="Q532" s="221"/>
      <c r="R532" s="222"/>
      <c r="S532" s="222"/>
      <c r="T532" s="222"/>
      <c r="U532" s="222"/>
      <c r="V532" s="222"/>
      <c r="W532" s="222"/>
      <c r="X532" s="222"/>
      <c r="Y532" s="222"/>
      <c r="Z532" s="212"/>
      <c r="AA532" s="212"/>
      <c r="AB532" s="212"/>
      <c r="AC532" s="212"/>
      <c r="AD532" s="212"/>
      <c r="AE532" s="212"/>
      <c r="AF532" s="212"/>
      <c r="AG532" s="212" t="s">
        <v>158</v>
      </c>
      <c r="AH532" s="212">
        <v>2</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3" x14ac:dyDescent="0.2">
      <c r="A533" s="219"/>
      <c r="B533" s="220"/>
      <c r="C533" s="264" t="s">
        <v>693</v>
      </c>
      <c r="D533" s="227"/>
      <c r="E533" s="228"/>
      <c r="F533" s="222"/>
      <c r="G533" s="222"/>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158</v>
      </c>
      <c r="AH533" s="212">
        <v>2</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3" x14ac:dyDescent="0.2">
      <c r="A534" s="219"/>
      <c r="B534" s="220"/>
      <c r="C534" s="264" t="s">
        <v>694</v>
      </c>
      <c r="D534" s="227"/>
      <c r="E534" s="228">
        <v>11.8048</v>
      </c>
      <c r="F534" s="222"/>
      <c r="G534" s="222"/>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158</v>
      </c>
      <c r="AH534" s="212">
        <v>2</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64" t="s">
        <v>695</v>
      </c>
      <c r="D535" s="227"/>
      <c r="E535" s="228">
        <v>1.8228</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158</v>
      </c>
      <c r="AH535" s="212">
        <v>2</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3" x14ac:dyDescent="0.2">
      <c r="A536" s="219"/>
      <c r="B536" s="220"/>
      <c r="C536" s="263" t="s">
        <v>335</v>
      </c>
      <c r="D536" s="227"/>
      <c r="E536" s="228"/>
      <c r="F536" s="222"/>
      <c r="G536" s="222"/>
      <c r="H536" s="222"/>
      <c r="I536" s="222"/>
      <c r="J536" s="222"/>
      <c r="K536" s="222"/>
      <c r="L536" s="222"/>
      <c r="M536" s="222"/>
      <c r="N536" s="221"/>
      <c r="O536" s="221"/>
      <c r="P536" s="221"/>
      <c r="Q536" s="221"/>
      <c r="R536" s="222"/>
      <c r="S536" s="222"/>
      <c r="T536" s="222"/>
      <c r="U536" s="222"/>
      <c r="V536" s="222"/>
      <c r="W536" s="222"/>
      <c r="X536" s="222"/>
      <c r="Y536" s="222"/>
      <c r="Z536" s="212"/>
      <c r="AA536" s="212"/>
      <c r="AB536" s="212"/>
      <c r="AC536" s="212"/>
      <c r="AD536" s="212"/>
      <c r="AE536" s="212"/>
      <c r="AF536" s="212"/>
      <c r="AG536" s="212" t="s">
        <v>158</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
      <c r="A537" s="219"/>
      <c r="B537" s="220"/>
      <c r="C537" s="257" t="s">
        <v>696</v>
      </c>
      <c r="D537" s="223"/>
      <c r="E537" s="224">
        <v>36.050879999999999</v>
      </c>
      <c r="F537" s="222"/>
      <c r="G537" s="222"/>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158</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1" x14ac:dyDescent="0.2">
      <c r="A538" s="237">
        <v>140</v>
      </c>
      <c r="B538" s="238" t="s">
        <v>697</v>
      </c>
      <c r="C538" s="256" t="s">
        <v>698</v>
      </c>
      <c r="D538" s="239" t="s">
        <v>161</v>
      </c>
      <c r="E538" s="240">
        <v>4.05504</v>
      </c>
      <c r="F538" s="241"/>
      <c r="G538" s="242">
        <f>ROUND(E538*F538,2)</f>
        <v>0</v>
      </c>
      <c r="H538" s="241"/>
      <c r="I538" s="242">
        <f>ROUND(E538*H538,2)</f>
        <v>0</v>
      </c>
      <c r="J538" s="241"/>
      <c r="K538" s="242">
        <f>ROUND(E538*J538,2)</f>
        <v>0</v>
      </c>
      <c r="L538" s="242">
        <v>21</v>
      </c>
      <c r="M538" s="242">
        <f>G538*(1+L538/100)</f>
        <v>0</v>
      </c>
      <c r="N538" s="240">
        <v>1.21E-2</v>
      </c>
      <c r="O538" s="240">
        <f>ROUND(E538*N538,2)</f>
        <v>0.05</v>
      </c>
      <c r="P538" s="240">
        <v>0</v>
      </c>
      <c r="Q538" s="240">
        <f>ROUND(E538*P538,2)</f>
        <v>0</v>
      </c>
      <c r="R538" s="242"/>
      <c r="S538" s="242" t="s">
        <v>502</v>
      </c>
      <c r="T538" s="243" t="s">
        <v>503</v>
      </c>
      <c r="U538" s="222">
        <v>0</v>
      </c>
      <c r="V538" s="222">
        <f>ROUND(E538*U538,2)</f>
        <v>0</v>
      </c>
      <c r="W538" s="222"/>
      <c r="X538" s="222" t="s">
        <v>154</v>
      </c>
      <c r="Y538" s="222" t="s">
        <v>155</v>
      </c>
      <c r="Z538" s="212"/>
      <c r="AA538" s="212"/>
      <c r="AB538" s="212"/>
      <c r="AC538" s="212"/>
      <c r="AD538" s="212"/>
      <c r="AE538" s="212"/>
      <c r="AF538" s="212"/>
      <c r="AG538" s="212" t="s">
        <v>156</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2" x14ac:dyDescent="0.2">
      <c r="A539" s="219"/>
      <c r="B539" s="220"/>
      <c r="C539" s="257" t="s">
        <v>699</v>
      </c>
      <c r="D539" s="223"/>
      <c r="E539" s="224">
        <v>4.05504</v>
      </c>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158</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1" x14ac:dyDescent="0.2">
      <c r="A540" s="237">
        <v>141</v>
      </c>
      <c r="B540" s="238" t="s">
        <v>700</v>
      </c>
      <c r="C540" s="256" t="s">
        <v>701</v>
      </c>
      <c r="D540" s="239" t="s">
        <v>151</v>
      </c>
      <c r="E540" s="240">
        <v>37.236800000000002</v>
      </c>
      <c r="F540" s="241"/>
      <c r="G540" s="242">
        <f>ROUND(E540*F540,2)</f>
        <v>0</v>
      </c>
      <c r="H540" s="241"/>
      <c r="I540" s="242">
        <f>ROUND(E540*H540,2)</f>
        <v>0</v>
      </c>
      <c r="J540" s="241"/>
      <c r="K540" s="242">
        <f>ROUND(E540*J540,2)</f>
        <v>0</v>
      </c>
      <c r="L540" s="242">
        <v>21</v>
      </c>
      <c r="M540" s="242">
        <f>G540*(1+L540/100)</f>
        <v>0</v>
      </c>
      <c r="N540" s="240">
        <v>4.8999999999999998E-4</v>
      </c>
      <c r="O540" s="240">
        <f>ROUND(E540*N540,2)</f>
        <v>0.02</v>
      </c>
      <c r="P540" s="240">
        <v>0</v>
      </c>
      <c r="Q540" s="240">
        <f>ROUND(E540*P540,2)</f>
        <v>0</v>
      </c>
      <c r="R540" s="242" t="s">
        <v>509</v>
      </c>
      <c r="S540" s="242" t="s">
        <v>153</v>
      </c>
      <c r="T540" s="243" t="s">
        <v>153</v>
      </c>
      <c r="U540" s="222">
        <v>0</v>
      </c>
      <c r="V540" s="222">
        <f>ROUND(E540*U540,2)</f>
        <v>0</v>
      </c>
      <c r="W540" s="222"/>
      <c r="X540" s="222" t="s">
        <v>186</v>
      </c>
      <c r="Y540" s="222" t="s">
        <v>155</v>
      </c>
      <c r="Z540" s="212"/>
      <c r="AA540" s="212"/>
      <c r="AB540" s="212"/>
      <c r="AC540" s="212"/>
      <c r="AD540" s="212"/>
      <c r="AE540" s="212"/>
      <c r="AF540" s="212"/>
      <c r="AG540" s="212" t="s">
        <v>187</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2" x14ac:dyDescent="0.2">
      <c r="A541" s="219"/>
      <c r="B541" s="220"/>
      <c r="C541" s="257" t="s">
        <v>526</v>
      </c>
      <c r="D541" s="223"/>
      <c r="E541" s="224">
        <v>6.4943999999999997</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158</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57" t="s">
        <v>527</v>
      </c>
      <c r="D542" s="223"/>
      <c r="E542" s="224">
        <v>3.8144</v>
      </c>
      <c r="F542" s="222"/>
      <c r="G542" s="222"/>
      <c r="H542" s="222"/>
      <c r="I542" s="222"/>
      <c r="J542" s="222"/>
      <c r="K542" s="222"/>
      <c r="L542" s="222"/>
      <c r="M542" s="222"/>
      <c r="N542" s="221"/>
      <c r="O542" s="221"/>
      <c r="P542" s="221"/>
      <c r="Q542" s="221"/>
      <c r="R542" s="222"/>
      <c r="S542" s="222"/>
      <c r="T542" s="222"/>
      <c r="U542" s="222"/>
      <c r="V542" s="222"/>
      <c r="W542" s="222"/>
      <c r="X542" s="222"/>
      <c r="Y542" s="222"/>
      <c r="Z542" s="212"/>
      <c r="AA542" s="212"/>
      <c r="AB542" s="212"/>
      <c r="AC542" s="212"/>
      <c r="AD542" s="212"/>
      <c r="AE542" s="212"/>
      <c r="AF542" s="212"/>
      <c r="AG542" s="212" t="s">
        <v>158</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57" t="s">
        <v>528</v>
      </c>
      <c r="D543" s="223"/>
      <c r="E543" s="224">
        <v>3.6608000000000001</v>
      </c>
      <c r="F543" s="222"/>
      <c r="G543" s="222"/>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158</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57" t="s">
        <v>529</v>
      </c>
      <c r="D544" s="223"/>
      <c r="E544" s="224">
        <v>2.3632</v>
      </c>
      <c r="F544" s="222"/>
      <c r="G544" s="222"/>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158</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19"/>
      <c r="B545" s="220"/>
      <c r="C545" s="257" t="s">
        <v>530</v>
      </c>
      <c r="D545" s="223"/>
      <c r="E545" s="224"/>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158</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57" t="s">
        <v>531</v>
      </c>
      <c r="D546" s="223"/>
      <c r="E546" s="224">
        <v>1.8480000000000001</v>
      </c>
      <c r="F546" s="222"/>
      <c r="G546" s="222"/>
      <c r="H546" s="222"/>
      <c r="I546" s="222"/>
      <c r="J546" s="222"/>
      <c r="K546" s="222"/>
      <c r="L546" s="222"/>
      <c r="M546" s="222"/>
      <c r="N546" s="221"/>
      <c r="O546" s="221"/>
      <c r="P546" s="221"/>
      <c r="Q546" s="221"/>
      <c r="R546" s="222"/>
      <c r="S546" s="222"/>
      <c r="T546" s="222"/>
      <c r="U546" s="222"/>
      <c r="V546" s="222"/>
      <c r="W546" s="222"/>
      <c r="X546" s="222"/>
      <c r="Y546" s="222"/>
      <c r="Z546" s="212"/>
      <c r="AA546" s="212"/>
      <c r="AB546" s="212"/>
      <c r="AC546" s="212"/>
      <c r="AD546" s="212"/>
      <c r="AE546" s="212"/>
      <c r="AF546" s="212"/>
      <c r="AG546" s="212" t="s">
        <v>158</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57" t="s">
        <v>532</v>
      </c>
      <c r="D547" s="223"/>
      <c r="E547" s="224">
        <v>10.608000000000001</v>
      </c>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158</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57" t="s">
        <v>533</v>
      </c>
      <c r="D548" s="223"/>
      <c r="E548" s="224">
        <v>8.4480000000000004</v>
      </c>
      <c r="F548" s="222"/>
      <c r="G548" s="222"/>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158</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ht="22.5" outlineLevel="1" x14ac:dyDescent="0.2">
      <c r="A549" s="237">
        <v>142</v>
      </c>
      <c r="B549" s="238" t="s">
        <v>702</v>
      </c>
      <c r="C549" s="256" t="s">
        <v>703</v>
      </c>
      <c r="D549" s="239" t="s">
        <v>151</v>
      </c>
      <c r="E549" s="240">
        <v>2</v>
      </c>
      <c r="F549" s="241"/>
      <c r="G549" s="242">
        <f>ROUND(E549*F549,2)</f>
        <v>0</v>
      </c>
      <c r="H549" s="241"/>
      <c r="I549" s="242">
        <f>ROUND(E549*H549,2)</f>
        <v>0</v>
      </c>
      <c r="J549" s="241"/>
      <c r="K549" s="242">
        <f>ROUND(E549*J549,2)</f>
        <v>0</v>
      </c>
      <c r="L549" s="242">
        <v>21</v>
      </c>
      <c r="M549" s="242">
        <f>G549*(1+L549/100)</f>
        <v>0</v>
      </c>
      <c r="N549" s="240">
        <v>2.7E-4</v>
      </c>
      <c r="O549" s="240">
        <f>ROUND(E549*N549,2)</f>
        <v>0</v>
      </c>
      <c r="P549" s="240">
        <v>0</v>
      </c>
      <c r="Q549" s="240">
        <f>ROUND(E549*P549,2)</f>
        <v>0</v>
      </c>
      <c r="R549" s="242" t="s">
        <v>509</v>
      </c>
      <c r="S549" s="242" t="s">
        <v>153</v>
      </c>
      <c r="T549" s="243" t="s">
        <v>153</v>
      </c>
      <c r="U549" s="222">
        <v>0</v>
      </c>
      <c r="V549" s="222">
        <f>ROUND(E549*U549,2)</f>
        <v>0</v>
      </c>
      <c r="W549" s="222"/>
      <c r="X549" s="222" t="s">
        <v>186</v>
      </c>
      <c r="Y549" s="222" t="s">
        <v>155</v>
      </c>
      <c r="Z549" s="212"/>
      <c r="AA549" s="212"/>
      <c r="AB549" s="212"/>
      <c r="AC549" s="212"/>
      <c r="AD549" s="212"/>
      <c r="AE549" s="212"/>
      <c r="AF549" s="212"/>
      <c r="AG549" s="212" t="s">
        <v>187</v>
      </c>
      <c r="AH549" s="212"/>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2" x14ac:dyDescent="0.2">
      <c r="A550" s="219"/>
      <c r="B550" s="220"/>
      <c r="C550" s="257" t="s">
        <v>704</v>
      </c>
      <c r="D550" s="223"/>
      <c r="E550" s="224">
        <v>2</v>
      </c>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158</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x14ac:dyDescent="0.2">
      <c r="A551" s="230" t="s">
        <v>147</v>
      </c>
      <c r="B551" s="231" t="s">
        <v>109</v>
      </c>
      <c r="C551" s="255" t="s">
        <v>110</v>
      </c>
      <c r="D551" s="232"/>
      <c r="E551" s="233"/>
      <c r="F551" s="234"/>
      <c r="G551" s="234">
        <f>SUMIF(AG552:AG554,"&lt;&gt;NOR",G552:G554)</f>
        <v>0</v>
      </c>
      <c r="H551" s="234"/>
      <c r="I551" s="234">
        <f>SUM(I552:I554)</f>
        <v>0</v>
      </c>
      <c r="J551" s="234"/>
      <c r="K551" s="234">
        <f>SUM(K552:K554)</f>
        <v>0</v>
      </c>
      <c r="L551" s="234"/>
      <c r="M551" s="234">
        <f>SUM(M552:M554)</f>
        <v>0</v>
      </c>
      <c r="N551" s="233"/>
      <c r="O551" s="233">
        <f>SUM(O552:O554)</f>
        <v>0.27</v>
      </c>
      <c r="P551" s="233"/>
      <c r="Q551" s="233">
        <f>SUM(Q552:Q554)</f>
        <v>0</v>
      </c>
      <c r="R551" s="234"/>
      <c r="S551" s="234"/>
      <c r="T551" s="235"/>
      <c r="U551" s="229"/>
      <c r="V551" s="229">
        <f>SUM(V552:V554)</f>
        <v>60.08</v>
      </c>
      <c r="W551" s="229"/>
      <c r="X551" s="229"/>
      <c r="Y551" s="229"/>
      <c r="AG551" t="s">
        <v>148</v>
      </c>
    </row>
    <row r="552" spans="1:60" outlineLevel="1" x14ac:dyDescent="0.2">
      <c r="A552" s="237">
        <v>143</v>
      </c>
      <c r="B552" s="238" t="s">
        <v>705</v>
      </c>
      <c r="C552" s="256" t="s">
        <v>706</v>
      </c>
      <c r="D552" s="239" t="s">
        <v>151</v>
      </c>
      <c r="E552" s="240">
        <v>424.62700000000001</v>
      </c>
      <c r="F552" s="241"/>
      <c r="G552" s="242">
        <f>ROUND(E552*F552,2)</f>
        <v>0</v>
      </c>
      <c r="H552" s="241"/>
      <c r="I552" s="242">
        <f>ROUND(E552*H552,2)</f>
        <v>0</v>
      </c>
      <c r="J552" s="241"/>
      <c r="K552" s="242">
        <f>ROUND(E552*J552,2)</f>
        <v>0</v>
      </c>
      <c r="L552" s="242">
        <v>21</v>
      </c>
      <c r="M552" s="242">
        <f>G552*(1+L552/100)</f>
        <v>0</v>
      </c>
      <c r="N552" s="240">
        <v>1.7000000000000001E-4</v>
      </c>
      <c r="O552" s="240">
        <f>ROUND(E552*N552,2)</f>
        <v>7.0000000000000007E-2</v>
      </c>
      <c r="P552" s="240">
        <v>0</v>
      </c>
      <c r="Q552" s="240">
        <f>ROUND(E552*P552,2)</f>
        <v>0</v>
      </c>
      <c r="R552" s="242" t="s">
        <v>707</v>
      </c>
      <c r="S552" s="242" t="s">
        <v>153</v>
      </c>
      <c r="T552" s="243" t="s">
        <v>153</v>
      </c>
      <c r="U552" s="222">
        <v>3.2480000000000002E-2</v>
      </c>
      <c r="V552" s="222">
        <f>ROUND(E552*U552,2)</f>
        <v>13.79</v>
      </c>
      <c r="W552" s="222"/>
      <c r="X552" s="222" t="s">
        <v>154</v>
      </c>
      <c r="Y552" s="222" t="s">
        <v>155</v>
      </c>
      <c r="Z552" s="212"/>
      <c r="AA552" s="212"/>
      <c r="AB552" s="212"/>
      <c r="AC552" s="212"/>
      <c r="AD552" s="212"/>
      <c r="AE552" s="212"/>
      <c r="AF552" s="212"/>
      <c r="AG552" s="212" t="s">
        <v>156</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2" x14ac:dyDescent="0.2">
      <c r="A553" s="219"/>
      <c r="B553" s="220"/>
      <c r="C553" s="257" t="s">
        <v>708</v>
      </c>
      <c r="D553" s="223"/>
      <c r="E553" s="224">
        <v>424.62700000000001</v>
      </c>
      <c r="F553" s="222"/>
      <c r="G553" s="222"/>
      <c r="H553" s="222"/>
      <c r="I553" s="222"/>
      <c r="J553" s="222"/>
      <c r="K553" s="222"/>
      <c r="L553" s="222"/>
      <c r="M553" s="222"/>
      <c r="N553" s="221"/>
      <c r="O553" s="221"/>
      <c r="P553" s="221"/>
      <c r="Q553" s="221"/>
      <c r="R553" s="222"/>
      <c r="S553" s="222"/>
      <c r="T553" s="222"/>
      <c r="U553" s="222"/>
      <c r="V553" s="222"/>
      <c r="W553" s="222"/>
      <c r="X553" s="222"/>
      <c r="Y553" s="222"/>
      <c r="Z553" s="212"/>
      <c r="AA553" s="212"/>
      <c r="AB553" s="212"/>
      <c r="AC553" s="212"/>
      <c r="AD553" s="212"/>
      <c r="AE553" s="212"/>
      <c r="AF553" s="212"/>
      <c r="AG553" s="212" t="s">
        <v>158</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
      <c r="A554" s="245">
        <v>144</v>
      </c>
      <c r="B554" s="246" t="s">
        <v>709</v>
      </c>
      <c r="C554" s="259" t="s">
        <v>710</v>
      </c>
      <c r="D554" s="247" t="s">
        <v>151</v>
      </c>
      <c r="E554" s="248">
        <v>424.62700000000001</v>
      </c>
      <c r="F554" s="249"/>
      <c r="G554" s="250">
        <f>ROUND(E554*F554,2)</f>
        <v>0</v>
      </c>
      <c r="H554" s="249"/>
      <c r="I554" s="250">
        <f>ROUND(E554*H554,2)</f>
        <v>0</v>
      </c>
      <c r="J554" s="249"/>
      <c r="K554" s="250">
        <f>ROUND(E554*J554,2)</f>
        <v>0</v>
      </c>
      <c r="L554" s="250">
        <v>21</v>
      </c>
      <c r="M554" s="250">
        <f>G554*(1+L554/100)</f>
        <v>0</v>
      </c>
      <c r="N554" s="248">
        <v>4.8000000000000001E-4</v>
      </c>
      <c r="O554" s="248">
        <f>ROUND(E554*N554,2)</f>
        <v>0.2</v>
      </c>
      <c r="P554" s="248">
        <v>0</v>
      </c>
      <c r="Q554" s="248">
        <f>ROUND(E554*P554,2)</f>
        <v>0</v>
      </c>
      <c r="R554" s="250" t="s">
        <v>707</v>
      </c>
      <c r="S554" s="250" t="s">
        <v>153</v>
      </c>
      <c r="T554" s="251" t="s">
        <v>153</v>
      </c>
      <c r="U554" s="222">
        <v>0.10902000000000001</v>
      </c>
      <c r="V554" s="222">
        <f>ROUND(E554*U554,2)</f>
        <v>46.29</v>
      </c>
      <c r="W554" s="222"/>
      <c r="X554" s="222" t="s">
        <v>154</v>
      </c>
      <c r="Y554" s="222" t="s">
        <v>155</v>
      </c>
      <c r="Z554" s="212"/>
      <c r="AA554" s="212"/>
      <c r="AB554" s="212"/>
      <c r="AC554" s="212"/>
      <c r="AD554" s="212"/>
      <c r="AE554" s="212"/>
      <c r="AF554" s="212"/>
      <c r="AG554" s="212" t="s">
        <v>156</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x14ac:dyDescent="0.2">
      <c r="A555" s="230" t="s">
        <v>147</v>
      </c>
      <c r="B555" s="231" t="s">
        <v>111</v>
      </c>
      <c r="C555" s="255" t="s">
        <v>112</v>
      </c>
      <c r="D555" s="232"/>
      <c r="E555" s="233"/>
      <c r="F555" s="234"/>
      <c r="G555" s="234">
        <f>SUMIF(AG556:AG558,"&lt;&gt;NOR",G556:G558)</f>
        <v>0</v>
      </c>
      <c r="H555" s="234"/>
      <c r="I555" s="234">
        <f>SUM(I556:I558)</f>
        <v>0</v>
      </c>
      <c r="J555" s="234"/>
      <c r="K555" s="234">
        <f>SUM(K556:K558)</f>
        <v>0</v>
      </c>
      <c r="L555" s="234"/>
      <c r="M555" s="234">
        <f>SUM(M556:M558)</f>
        <v>0</v>
      </c>
      <c r="N555" s="233"/>
      <c r="O555" s="233">
        <f>SUM(O556:O558)</f>
        <v>0.1</v>
      </c>
      <c r="P555" s="233"/>
      <c r="Q555" s="233">
        <f>SUM(Q556:Q558)</f>
        <v>0</v>
      </c>
      <c r="R555" s="234"/>
      <c r="S555" s="234"/>
      <c r="T555" s="235"/>
      <c r="U555" s="229"/>
      <c r="V555" s="229">
        <f>SUM(V556:V558)</f>
        <v>0.78</v>
      </c>
      <c r="W555" s="229"/>
      <c r="X555" s="229"/>
      <c r="Y555" s="229"/>
      <c r="AG555" t="s">
        <v>148</v>
      </c>
    </row>
    <row r="556" spans="1:60" outlineLevel="1" x14ac:dyDescent="0.2">
      <c r="A556" s="245">
        <v>145</v>
      </c>
      <c r="B556" s="246" t="s">
        <v>711</v>
      </c>
      <c r="C556" s="259" t="s">
        <v>712</v>
      </c>
      <c r="D556" s="247" t="s">
        <v>213</v>
      </c>
      <c r="E556" s="248">
        <v>1</v>
      </c>
      <c r="F556" s="249"/>
      <c r="G556" s="250">
        <f>ROUND(E556*F556,2)</f>
        <v>0</v>
      </c>
      <c r="H556" s="249"/>
      <c r="I556" s="250">
        <f>ROUND(E556*H556,2)</f>
        <v>0</v>
      </c>
      <c r="J556" s="249"/>
      <c r="K556" s="250">
        <f>ROUND(E556*J556,2)</f>
        <v>0</v>
      </c>
      <c r="L556" s="250">
        <v>21</v>
      </c>
      <c r="M556" s="250">
        <f>G556*(1+L556/100)</f>
        <v>0</v>
      </c>
      <c r="N556" s="248">
        <v>0</v>
      </c>
      <c r="O556" s="248">
        <f>ROUND(E556*N556,2)</f>
        <v>0</v>
      </c>
      <c r="P556" s="248">
        <v>0</v>
      </c>
      <c r="Q556" s="248">
        <f>ROUND(E556*P556,2)</f>
        <v>0</v>
      </c>
      <c r="R556" s="250" t="s">
        <v>713</v>
      </c>
      <c r="S556" s="250" t="s">
        <v>153</v>
      </c>
      <c r="T556" s="251" t="s">
        <v>153</v>
      </c>
      <c r="U556" s="222">
        <v>0.53</v>
      </c>
      <c r="V556" s="222">
        <f>ROUND(E556*U556,2)</f>
        <v>0.53</v>
      </c>
      <c r="W556" s="222"/>
      <c r="X556" s="222" t="s">
        <v>154</v>
      </c>
      <c r="Y556" s="222" t="s">
        <v>155</v>
      </c>
      <c r="Z556" s="212"/>
      <c r="AA556" s="212"/>
      <c r="AB556" s="212"/>
      <c r="AC556" s="212"/>
      <c r="AD556" s="212"/>
      <c r="AE556" s="212"/>
      <c r="AF556" s="212"/>
      <c r="AG556" s="212" t="s">
        <v>156</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1" x14ac:dyDescent="0.2">
      <c r="A557" s="245">
        <v>146</v>
      </c>
      <c r="B557" s="246" t="s">
        <v>714</v>
      </c>
      <c r="C557" s="259" t="s">
        <v>715</v>
      </c>
      <c r="D557" s="247" t="s">
        <v>213</v>
      </c>
      <c r="E557" s="248">
        <v>1</v>
      </c>
      <c r="F557" s="249"/>
      <c r="G557" s="250">
        <f>ROUND(E557*F557,2)</f>
        <v>0</v>
      </c>
      <c r="H557" s="249"/>
      <c r="I557" s="250">
        <f>ROUND(E557*H557,2)</f>
        <v>0</v>
      </c>
      <c r="J557" s="249"/>
      <c r="K557" s="250">
        <f>ROUND(E557*J557,2)</f>
        <v>0</v>
      </c>
      <c r="L557" s="250">
        <v>21</v>
      </c>
      <c r="M557" s="250">
        <f>G557*(1+L557/100)</f>
        <v>0</v>
      </c>
      <c r="N557" s="248">
        <v>0.1</v>
      </c>
      <c r="O557" s="248">
        <f>ROUND(E557*N557,2)</f>
        <v>0.1</v>
      </c>
      <c r="P557" s="248">
        <v>0</v>
      </c>
      <c r="Q557" s="248">
        <f>ROUND(E557*P557,2)</f>
        <v>0</v>
      </c>
      <c r="R557" s="250"/>
      <c r="S557" s="250" t="s">
        <v>502</v>
      </c>
      <c r="T557" s="251" t="s">
        <v>503</v>
      </c>
      <c r="U557" s="222">
        <v>0</v>
      </c>
      <c r="V557" s="222">
        <f>ROUND(E557*U557,2)</f>
        <v>0</v>
      </c>
      <c r="W557" s="222"/>
      <c r="X557" s="222" t="s">
        <v>198</v>
      </c>
      <c r="Y557" s="222" t="s">
        <v>155</v>
      </c>
      <c r="Z557" s="212"/>
      <c r="AA557" s="212"/>
      <c r="AB557" s="212"/>
      <c r="AC557" s="212"/>
      <c r="AD557" s="212"/>
      <c r="AE557" s="212"/>
      <c r="AF557" s="212"/>
      <c r="AG557" s="212" t="s">
        <v>199</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1" x14ac:dyDescent="0.2">
      <c r="A558" s="245">
        <v>147</v>
      </c>
      <c r="B558" s="246" t="s">
        <v>716</v>
      </c>
      <c r="C558" s="259" t="s">
        <v>717</v>
      </c>
      <c r="D558" s="247" t="s">
        <v>241</v>
      </c>
      <c r="E558" s="248">
        <v>0.1</v>
      </c>
      <c r="F558" s="249"/>
      <c r="G558" s="250">
        <f>ROUND(E558*F558,2)</f>
        <v>0</v>
      </c>
      <c r="H558" s="249"/>
      <c r="I558" s="250">
        <f>ROUND(E558*H558,2)</f>
        <v>0</v>
      </c>
      <c r="J558" s="249"/>
      <c r="K558" s="250">
        <f>ROUND(E558*J558,2)</f>
        <v>0</v>
      </c>
      <c r="L558" s="250">
        <v>21</v>
      </c>
      <c r="M558" s="250">
        <f>G558*(1+L558/100)</f>
        <v>0</v>
      </c>
      <c r="N558" s="248">
        <v>0</v>
      </c>
      <c r="O558" s="248">
        <f>ROUND(E558*N558,2)</f>
        <v>0</v>
      </c>
      <c r="P558" s="248">
        <v>0</v>
      </c>
      <c r="Q558" s="248">
        <f>ROUND(E558*P558,2)</f>
        <v>0</v>
      </c>
      <c r="R558" s="250" t="s">
        <v>713</v>
      </c>
      <c r="S558" s="250" t="s">
        <v>153</v>
      </c>
      <c r="T558" s="251" t="s">
        <v>153</v>
      </c>
      <c r="U558" s="222">
        <v>2.4700000000000002</v>
      </c>
      <c r="V558" s="222">
        <f>ROUND(E558*U558,2)</f>
        <v>0.25</v>
      </c>
      <c r="W558" s="222"/>
      <c r="X558" s="222" t="s">
        <v>477</v>
      </c>
      <c r="Y558" s="222" t="s">
        <v>155</v>
      </c>
      <c r="Z558" s="212"/>
      <c r="AA558" s="212"/>
      <c r="AB558" s="212"/>
      <c r="AC558" s="212"/>
      <c r="AD558" s="212"/>
      <c r="AE558" s="212"/>
      <c r="AF558" s="212"/>
      <c r="AG558" s="212" t="s">
        <v>478</v>
      </c>
      <c r="AH558" s="212"/>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x14ac:dyDescent="0.2">
      <c r="A559" s="230" t="s">
        <v>147</v>
      </c>
      <c r="B559" s="231" t="s">
        <v>113</v>
      </c>
      <c r="C559" s="255" t="s">
        <v>114</v>
      </c>
      <c r="D559" s="232"/>
      <c r="E559" s="233"/>
      <c r="F559" s="234"/>
      <c r="G559" s="234">
        <f>SUMIF(AG560:AG562,"&lt;&gt;NOR",G560:G562)</f>
        <v>0</v>
      </c>
      <c r="H559" s="234"/>
      <c r="I559" s="234">
        <f>SUM(I560:I562)</f>
        <v>0</v>
      </c>
      <c r="J559" s="234"/>
      <c r="K559" s="234">
        <f>SUM(K560:K562)</f>
        <v>0</v>
      </c>
      <c r="L559" s="234"/>
      <c r="M559" s="234">
        <f>SUM(M560:M562)</f>
        <v>0</v>
      </c>
      <c r="N559" s="233"/>
      <c r="O559" s="233">
        <f>SUM(O560:O562)</f>
        <v>0</v>
      </c>
      <c r="P559" s="233"/>
      <c r="Q559" s="233">
        <f>SUM(Q560:Q562)</f>
        <v>0</v>
      </c>
      <c r="R559" s="234"/>
      <c r="S559" s="234"/>
      <c r="T559" s="235"/>
      <c r="U559" s="229"/>
      <c r="V559" s="229">
        <f>SUM(V560:V562)</f>
        <v>0</v>
      </c>
      <c r="W559" s="229"/>
      <c r="X559" s="229"/>
      <c r="Y559" s="229"/>
      <c r="AG559" t="s">
        <v>148</v>
      </c>
    </row>
    <row r="560" spans="1:60" outlineLevel="1" x14ac:dyDescent="0.2">
      <c r="A560" s="245">
        <v>148</v>
      </c>
      <c r="B560" s="246" t="s">
        <v>113</v>
      </c>
      <c r="C560" s="259" t="s">
        <v>718</v>
      </c>
      <c r="D560" s="247" t="s">
        <v>501</v>
      </c>
      <c r="E560" s="248">
        <v>1</v>
      </c>
      <c r="F560" s="249"/>
      <c r="G560" s="250">
        <f>ROUND(E560*F560,2)</f>
        <v>0</v>
      </c>
      <c r="H560" s="249"/>
      <c r="I560" s="250">
        <f>ROUND(E560*H560,2)</f>
        <v>0</v>
      </c>
      <c r="J560" s="249"/>
      <c r="K560" s="250">
        <f>ROUND(E560*J560,2)</f>
        <v>0</v>
      </c>
      <c r="L560" s="250">
        <v>21</v>
      </c>
      <c r="M560" s="250">
        <f>G560*(1+L560/100)</f>
        <v>0</v>
      </c>
      <c r="N560" s="248">
        <v>0</v>
      </c>
      <c r="O560" s="248">
        <f>ROUND(E560*N560,2)</f>
        <v>0</v>
      </c>
      <c r="P560" s="248">
        <v>0</v>
      </c>
      <c r="Q560" s="248">
        <f>ROUND(E560*P560,2)</f>
        <v>0</v>
      </c>
      <c r="R560" s="250"/>
      <c r="S560" s="250" t="s">
        <v>502</v>
      </c>
      <c r="T560" s="251" t="s">
        <v>503</v>
      </c>
      <c r="U560" s="222">
        <v>0</v>
      </c>
      <c r="V560" s="222">
        <f>ROUND(E560*U560,2)</f>
        <v>0</v>
      </c>
      <c r="W560" s="222"/>
      <c r="X560" s="222" t="s">
        <v>154</v>
      </c>
      <c r="Y560" s="222" t="s">
        <v>155</v>
      </c>
      <c r="Z560" s="212"/>
      <c r="AA560" s="212"/>
      <c r="AB560" s="212"/>
      <c r="AC560" s="212"/>
      <c r="AD560" s="212"/>
      <c r="AE560" s="212"/>
      <c r="AF560" s="212"/>
      <c r="AG560" s="212" t="s">
        <v>156</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1" x14ac:dyDescent="0.2">
      <c r="A561" s="245">
        <v>149</v>
      </c>
      <c r="B561" s="246" t="s">
        <v>719</v>
      </c>
      <c r="C561" s="259" t="s">
        <v>720</v>
      </c>
      <c r="D561" s="247" t="s">
        <v>721</v>
      </c>
      <c r="E561" s="248">
        <v>1</v>
      </c>
      <c r="F561" s="249"/>
      <c r="G561" s="250">
        <f>ROUND(E561*F561,2)</f>
        <v>0</v>
      </c>
      <c r="H561" s="249"/>
      <c r="I561" s="250">
        <f>ROUND(E561*H561,2)</f>
        <v>0</v>
      </c>
      <c r="J561" s="249"/>
      <c r="K561" s="250">
        <f>ROUND(E561*J561,2)</f>
        <v>0</v>
      </c>
      <c r="L561" s="250">
        <v>21</v>
      </c>
      <c r="M561" s="250">
        <f>G561*(1+L561/100)</f>
        <v>0</v>
      </c>
      <c r="N561" s="248">
        <v>0</v>
      </c>
      <c r="O561" s="248">
        <f>ROUND(E561*N561,2)</f>
        <v>0</v>
      </c>
      <c r="P561" s="248">
        <v>0</v>
      </c>
      <c r="Q561" s="248">
        <f>ROUND(E561*P561,2)</f>
        <v>0</v>
      </c>
      <c r="R561" s="250"/>
      <c r="S561" s="250" t="s">
        <v>502</v>
      </c>
      <c r="T561" s="251" t="s">
        <v>503</v>
      </c>
      <c r="U561" s="222">
        <v>0</v>
      </c>
      <c r="V561" s="222">
        <f>ROUND(E561*U561,2)</f>
        <v>0</v>
      </c>
      <c r="W561" s="222"/>
      <c r="X561" s="222" t="s">
        <v>186</v>
      </c>
      <c r="Y561" s="222" t="s">
        <v>155</v>
      </c>
      <c r="Z561" s="212"/>
      <c r="AA561" s="212"/>
      <c r="AB561" s="212"/>
      <c r="AC561" s="212"/>
      <c r="AD561" s="212"/>
      <c r="AE561" s="212"/>
      <c r="AF561" s="212"/>
      <c r="AG561" s="212" t="s">
        <v>187</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1" x14ac:dyDescent="0.2">
      <c r="A562" s="245">
        <v>150</v>
      </c>
      <c r="B562" s="246" t="s">
        <v>722</v>
      </c>
      <c r="C562" s="259" t="s">
        <v>723</v>
      </c>
      <c r="D562" s="247" t="s">
        <v>721</v>
      </c>
      <c r="E562" s="248">
        <v>3</v>
      </c>
      <c r="F562" s="249"/>
      <c r="G562" s="250">
        <f>ROUND(E562*F562,2)</f>
        <v>0</v>
      </c>
      <c r="H562" s="249"/>
      <c r="I562" s="250">
        <f>ROUND(E562*H562,2)</f>
        <v>0</v>
      </c>
      <c r="J562" s="249"/>
      <c r="K562" s="250">
        <f>ROUND(E562*J562,2)</f>
        <v>0</v>
      </c>
      <c r="L562" s="250">
        <v>21</v>
      </c>
      <c r="M562" s="250">
        <f>G562*(1+L562/100)</f>
        <v>0</v>
      </c>
      <c r="N562" s="248">
        <v>0</v>
      </c>
      <c r="O562" s="248">
        <f>ROUND(E562*N562,2)</f>
        <v>0</v>
      </c>
      <c r="P562" s="248">
        <v>0</v>
      </c>
      <c r="Q562" s="248">
        <f>ROUND(E562*P562,2)</f>
        <v>0</v>
      </c>
      <c r="R562" s="250"/>
      <c r="S562" s="250" t="s">
        <v>502</v>
      </c>
      <c r="T562" s="251" t="s">
        <v>503</v>
      </c>
      <c r="U562" s="222">
        <v>0</v>
      </c>
      <c r="V562" s="222">
        <f>ROUND(E562*U562,2)</f>
        <v>0</v>
      </c>
      <c r="W562" s="222"/>
      <c r="X562" s="222" t="s">
        <v>186</v>
      </c>
      <c r="Y562" s="222" t="s">
        <v>155</v>
      </c>
      <c r="Z562" s="212"/>
      <c r="AA562" s="212"/>
      <c r="AB562" s="212"/>
      <c r="AC562" s="212"/>
      <c r="AD562" s="212"/>
      <c r="AE562" s="212"/>
      <c r="AF562" s="212"/>
      <c r="AG562" s="212" t="s">
        <v>187</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x14ac:dyDescent="0.2">
      <c r="A563" s="230" t="s">
        <v>147</v>
      </c>
      <c r="B563" s="231" t="s">
        <v>115</v>
      </c>
      <c r="C563" s="255" t="s">
        <v>116</v>
      </c>
      <c r="D563" s="232"/>
      <c r="E563" s="233"/>
      <c r="F563" s="234"/>
      <c r="G563" s="234">
        <f>SUMIF(AG564:AG570,"&lt;&gt;NOR",G564:G570)</f>
        <v>0</v>
      </c>
      <c r="H563" s="234"/>
      <c r="I563" s="234">
        <f>SUM(I564:I570)</f>
        <v>0</v>
      </c>
      <c r="J563" s="234"/>
      <c r="K563" s="234">
        <f>SUM(K564:K570)</f>
        <v>0</v>
      </c>
      <c r="L563" s="234"/>
      <c r="M563" s="234">
        <f>SUM(M564:M570)</f>
        <v>0</v>
      </c>
      <c r="N563" s="233"/>
      <c r="O563" s="233">
        <f>SUM(O564:O570)</f>
        <v>0</v>
      </c>
      <c r="P563" s="233"/>
      <c r="Q563" s="233">
        <f>SUM(Q564:Q570)</f>
        <v>0</v>
      </c>
      <c r="R563" s="234"/>
      <c r="S563" s="234"/>
      <c r="T563" s="235"/>
      <c r="U563" s="229"/>
      <c r="V563" s="229">
        <f>SUM(V564:V570)</f>
        <v>50.739999999999995</v>
      </c>
      <c r="W563" s="229"/>
      <c r="X563" s="229"/>
      <c r="Y563" s="229"/>
      <c r="AG563" t="s">
        <v>148</v>
      </c>
    </row>
    <row r="564" spans="1:60" ht="22.5" outlineLevel="1" x14ac:dyDescent="0.2">
      <c r="A564" s="245">
        <v>151</v>
      </c>
      <c r="B564" s="246" t="s">
        <v>724</v>
      </c>
      <c r="C564" s="259" t="s">
        <v>725</v>
      </c>
      <c r="D564" s="247" t="s">
        <v>241</v>
      </c>
      <c r="E564" s="248">
        <v>7.3213699999999999</v>
      </c>
      <c r="F564" s="249"/>
      <c r="G564" s="250">
        <f>ROUND(E564*F564,2)</f>
        <v>0</v>
      </c>
      <c r="H564" s="249"/>
      <c r="I564" s="250">
        <f>ROUND(E564*H564,2)</f>
        <v>0</v>
      </c>
      <c r="J564" s="249"/>
      <c r="K564" s="250">
        <f>ROUND(E564*J564,2)</f>
        <v>0</v>
      </c>
      <c r="L564" s="250">
        <v>21</v>
      </c>
      <c r="M564" s="250">
        <f>G564*(1+L564/100)</f>
        <v>0</v>
      </c>
      <c r="N564" s="248">
        <v>0</v>
      </c>
      <c r="O564" s="248">
        <f>ROUND(E564*N564,2)</f>
        <v>0</v>
      </c>
      <c r="P564" s="248">
        <v>0</v>
      </c>
      <c r="Q564" s="248">
        <f>ROUND(E564*P564,2)</f>
        <v>0</v>
      </c>
      <c r="R564" s="250" t="s">
        <v>419</v>
      </c>
      <c r="S564" s="250" t="s">
        <v>153</v>
      </c>
      <c r="T564" s="251" t="s">
        <v>153</v>
      </c>
      <c r="U564" s="222">
        <v>2.0099999999999998</v>
      </c>
      <c r="V564" s="222">
        <f>ROUND(E564*U564,2)</f>
        <v>14.72</v>
      </c>
      <c r="W564" s="222"/>
      <c r="X564" s="222" t="s">
        <v>726</v>
      </c>
      <c r="Y564" s="222" t="s">
        <v>155</v>
      </c>
      <c r="Z564" s="212"/>
      <c r="AA564" s="212"/>
      <c r="AB564" s="212"/>
      <c r="AC564" s="212"/>
      <c r="AD564" s="212"/>
      <c r="AE564" s="212"/>
      <c r="AF564" s="212"/>
      <c r="AG564" s="212" t="s">
        <v>727</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1" x14ac:dyDescent="0.2">
      <c r="A565" s="245">
        <v>152</v>
      </c>
      <c r="B565" s="246" t="s">
        <v>728</v>
      </c>
      <c r="C565" s="259" t="s">
        <v>729</v>
      </c>
      <c r="D565" s="247" t="s">
        <v>241</v>
      </c>
      <c r="E565" s="248">
        <v>36.606859999999998</v>
      </c>
      <c r="F565" s="249"/>
      <c r="G565" s="250">
        <f>ROUND(E565*F565,2)</f>
        <v>0</v>
      </c>
      <c r="H565" s="249"/>
      <c r="I565" s="250">
        <f>ROUND(E565*H565,2)</f>
        <v>0</v>
      </c>
      <c r="J565" s="249"/>
      <c r="K565" s="250">
        <f>ROUND(E565*J565,2)</f>
        <v>0</v>
      </c>
      <c r="L565" s="250">
        <v>21</v>
      </c>
      <c r="M565" s="250">
        <f>G565*(1+L565/100)</f>
        <v>0</v>
      </c>
      <c r="N565" s="248">
        <v>0</v>
      </c>
      <c r="O565" s="248">
        <f>ROUND(E565*N565,2)</f>
        <v>0</v>
      </c>
      <c r="P565" s="248">
        <v>0</v>
      </c>
      <c r="Q565" s="248">
        <f>ROUND(E565*P565,2)</f>
        <v>0</v>
      </c>
      <c r="R565" s="250" t="s">
        <v>419</v>
      </c>
      <c r="S565" s="250" t="s">
        <v>153</v>
      </c>
      <c r="T565" s="251" t="s">
        <v>153</v>
      </c>
      <c r="U565" s="222">
        <v>0.94199999999999995</v>
      </c>
      <c r="V565" s="222">
        <f>ROUND(E565*U565,2)</f>
        <v>34.479999999999997</v>
      </c>
      <c r="W565" s="222"/>
      <c r="X565" s="222" t="s">
        <v>726</v>
      </c>
      <c r="Y565" s="222" t="s">
        <v>155</v>
      </c>
      <c r="Z565" s="212"/>
      <c r="AA565" s="212"/>
      <c r="AB565" s="212"/>
      <c r="AC565" s="212"/>
      <c r="AD565" s="212"/>
      <c r="AE565" s="212"/>
      <c r="AF565" s="212"/>
      <c r="AG565" s="212" t="s">
        <v>727</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1" x14ac:dyDescent="0.2">
      <c r="A566" s="237">
        <v>153</v>
      </c>
      <c r="B566" s="238" t="s">
        <v>730</v>
      </c>
      <c r="C566" s="256" t="s">
        <v>731</v>
      </c>
      <c r="D566" s="239" t="s">
        <v>241</v>
      </c>
      <c r="E566" s="240">
        <v>36.606859999999998</v>
      </c>
      <c r="F566" s="241"/>
      <c r="G566" s="242">
        <f>ROUND(E566*F566,2)</f>
        <v>0</v>
      </c>
      <c r="H566" s="241"/>
      <c r="I566" s="242">
        <f>ROUND(E566*H566,2)</f>
        <v>0</v>
      </c>
      <c r="J566" s="241"/>
      <c r="K566" s="242">
        <f>ROUND(E566*J566,2)</f>
        <v>0</v>
      </c>
      <c r="L566" s="242">
        <v>21</v>
      </c>
      <c r="M566" s="242">
        <f>G566*(1+L566/100)</f>
        <v>0</v>
      </c>
      <c r="N566" s="240">
        <v>0</v>
      </c>
      <c r="O566" s="240">
        <f>ROUND(E566*N566,2)</f>
        <v>0</v>
      </c>
      <c r="P566" s="240">
        <v>0</v>
      </c>
      <c r="Q566" s="240">
        <f>ROUND(E566*P566,2)</f>
        <v>0</v>
      </c>
      <c r="R566" s="242" t="s">
        <v>732</v>
      </c>
      <c r="S566" s="242" t="s">
        <v>153</v>
      </c>
      <c r="T566" s="243" t="s">
        <v>153</v>
      </c>
      <c r="U566" s="222">
        <v>4.2000000000000003E-2</v>
      </c>
      <c r="V566" s="222">
        <f>ROUND(E566*U566,2)</f>
        <v>1.54</v>
      </c>
      <c r="W566" s="222"/>
      <c r="X566" s="222" t="s">
        <v>726</v>
      </c>
      <c r="Y566" s="222" t="s">
        <v>155</v>
      </c>
      <c r="Z566" s="212"/>
      <c r="AA566" s="212"/>
      <c r="AB566" s="212"/>
      <c r="AC566" s="212"/>
      <c r="AD566" s="212"/>
      <c r="AE566" s="212"/>
      <c r="AF566" s="212"/>
      <c r="AG566" s="212" t="s">
        <v>727</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2" x14ac:dyDescent="0.2">
      <c r="A567" s="219"/>
      <c r="B567" s="220"/>
      <c r="C567" s="258" t="s">
        <v>733</v>
      </c>
      <c r="D567" s="244"/>
      <c r="E567" s="244"/>
      <c r="F567" s="244"/>
      <c r="G567" s="244"/>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164</v>
      </c>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1" x14ac:dyDescent="0.2">
      <c r="A568" s="237">
        <v>154</v>
      </c>
      <c r="B568" s="238" t="s">
        <v>734</v>
      </c>
      <c r="C568" s="256" t="s">
        <v>735</v>
      </c>
      <c r="D568" s="239" t="s">
        <v>241</v>
      </c>
      <c r="E568" s="240">
        <v>146.42742000000001</v>
      </c>
      <c r="F568" s="241"/>
      <c r="G568" s="242">
        <f>ROUND(E568*F568,2)</f>
        <v>0</v>
      </c>
      <c r="H568" s="241"/>
      <c r="I568" s="242">
        <f>ROUND(E568*H568,2)</f>
        <v>0</v>
      </c>
      <c r="J568" s="241"/>
      <c r="K568" s="242">
        <f>ROUND(E568*J568,2)</f>
        <v>0</v>
      </c>
      <c r="L568" s="242">
        <v>21</v>
      </c>
      <c r="M568" s="242">
        <f>G568*(1+L568/100)</f>
        <v>0</v>
      </c>
      <c r="N568" s="240">
        <v>0</v>
      </c>
      <c r="O568" s="240">
        <f>ROUND(E568*N568,2)</f>
        <v>0</v>
      </c>
      <c r="P568" s="240">
        <v>0</v>
      </c>
      <c r="Q568" s="240">
        <f>ROUND(E568*P568,2)</f>
        <v>0</v>
      </c>
      <c r="R568" s="242" t="s">
        <v>732</v>
      </c>
      <c r="S568" s="242" t="s">
        <v>153</v>
      </c>
      <c r="T568" s="243" t="s">
        <v>153</v>
      </c>
      <c r="U568" s="222">
        <v>0</v>
      </c>
      <c r="V568" s="222">
        <f>ROUND(E568*U568,2)</f>
        <v>0</v>
      </c>
      <c r="W568" s="222"/>
      <c r="X568" s="222" t="s">
        <v>726</v>
      </c>
      <c r="Y568" s="222" t="s">
        <v>155</v>
      </c>
      <c r="Z568" s="212"/>
      <c r="AA568" s="212"/>
      <c r="AB568" s="212"/>
      <c r="AC568" s="212"/>
      <c r="AD568" s="212"/>
      <c r="AE568" s="212"/>
      <c r="AF568" s="212"/>
      <c r="AG568" s="212" t="s">
        <v>727</v>
      </c>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2" x14ac:dyDescent="0.2">
      <c r="A569" s="219"/>
      <c r="B569" s="220"/>
      <c r="C569" s="258" t="s">
        <v>733</v>
      </c>
      <c r="D569" s="244"/>
      <c r="E569" s="244"/>
      <c r="F569" s="244"/>
      <c r="G569" s="244"/>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164</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1" x14ac:dyDescent="0.2">
      <c r="A570" s="245">
        <v>155</v>
      </c>
      <c r="B570" s="246" t="s">
        <v>736</v>
      </c>
      <c r="C570" s="259" t="s">
        <v>737</v>
      </c>
      <c r="D570" s="247" t="s">
        <v>241</v>
      </c>
      <c r="E570" s="248">
        <v>36.606859999999998</v>
      </c>
      <c r="F570" s="249"/>
      <c r="G570" s="250">
        <f>ROUND(E570*F570,2)</f>
        <v>0</v>
      </c>
      <c r="H570" s="249"/>
      <c r="I570" s="250">
        <f>ROUND(E570*H570,2)</f>
        <v>0</v>
      </c>
      <c r="J570" s="249"/>
      <c r="K570" s="250">
        <f>ROUND(E570*J570,2)</f>
        <v>0</v>
      </c>
      <c r="L570" s="250">
        <v>21</v>
      </c>
      <c r="M570" s="250">
        <f>G570*(1+L570/100)</f>
        <v>0</v>
      </c>
      <c r="N570" s="248">
        <v>0</v>
      </c>
      <c r="O570" s="248">
        <f>ROUND(E570*N570,2)</f>
        <v>0</v>
      </c>
      <c r="P570" s="248">
        <v>0</v>
      </c>
      <c r="Q570" s="248">
        <f>ROUND(E570*P570,2)</f>
        <v>0</v>
      </c>
      <c r="R570" s="250" t="s">
        <v>419</v>
      </c>
      <c r="S570" s="250" t="s">
        <v>153</v>
      </c>
      <c r="T570" s="251" t="s">
        <v>153</v>
      </c>
      <c r="U570" s="222">
        <v>0</v>
      </c>
      <c r="V570" s="222">
        <f>ROUND(E570*U570,2)</f>
        <v>0</v>
      </c>
      <c r="W570" s="222"/>
      <c r="X570" s="222" t="s">
        <v>726</v>
      </c>
      <c r="Y570" s="222" t="s">
        <v>155</v>
      </c>
      <c r="Z570" s="212"/>
      <c r="AA570" s="212"/>
      <c r="AB570" s="212"/>
      <c r="AC570" s="212"/>
      <c r="AD570" s="212"/>
      <c r="AE570" s="212"/>
      <c r="AF570" s="212"/>
      <c r="AG570" s="212" t="s">
        <v>727</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x14ac:dyDescent="0.2">
      <c r="A571" s="230" t="s">
        <v>147</v>
      </c>
      <c r="B571" s="231" t="s">
        <v>118</v>
      </c>
      <c r="C571" s="255" t="s">
        <v>27</v>
      </c>
      <c r="D571" s="232"/>
      <c r="E571" s="233"/>
      <c r="F571" s="234"/>
      <c r="G571" s="234">
        <f>SUMIF(AG572:AG575,"&lt;&gt;NOR",G572:G575)</f>
        <v>0</v>
      </c>
      <c r="H571" s="234"/>
      <c r="I571" s="234">
        <f>SUM(I572:I575)</f>
        <v>0</v>
      </c>
      <c r="J571" s="234"/>
      <c r="K571" s="234">
        <f>SUM(K572:K575)</f>
        <v>0</v>
      </c>
      <c r="L571" s="234"/>
      <c r="M571" s="234">
        <f>SUM(M572:M575)</f>
        <v>0</v>
      </c>
      <c r="N571" s="233"/>
      <c r="O571" s="233">
        <f>SUM(O572:O575)</f>
        <v>0</v>
      </c>
      <c r="P571" s="233"/>
      <c r="Q571" s="233">
        <f>SUM(Q572:Q575)</f>
        <v>0</v>
      </c>
      <c r="R571" s="234"/>
      <c r="S571" s="234"/>
      <c r="T571" s="235"/>
      <c r="U571" s="229"/>
      <c r="V571" s="229">
        <f>SUM(V572:V575)</f>
        <v>0</v>
      </c>
      <c r="W571" s="229"/>
      <c r="X571" s="229"/>
      <c r="Y571" s="229"/>
      <c r="AG571" t="s">
        <v>148</v>
      </c>
    </row>
    <row r="572" spans="1:60" outlineLevel="1" x14ac:dyDescent="0.2">
      <c r="A572" s="237">
        <v>156</v>
      </c>
      <c r="B572" s="238" t="s">
        <v>738</v>
      </c>
      <c r="C572" s="256" t="s">
        <v>739</v>
      </c>
      <c r="D572" s="239" t="s">
        <v>740</v>
      </c>
      <c r="E572" s="240">
        <v>1</v>
      </c>
      <c r="F572" s="241"/>
      <c r="G572" s="242">
        <f>ROUND(E572*F572,2)</f>
        <v>0</v>
      </c>
      <c r="H572" s="241"/>
      <c r="I572" s="242">
        <f>ROUND(E572*H572,2)</f>
        <v>0</v>
      </c>
      <c r="J572" s="241"/>
      <c r="K572" s="242">
        <f>ROUND(E572*J572,2)</f>
        <v>0</v>
      </c>
      <c r="L572" s="242">
        <v>21</v>
      </c>
      <c r="M572" s="242">
        <f>G572*(1+L572/100)</f>
        <v>0</v>
      </c>
      <c r="N572" s="240">
        <v>0</v>
      </c>
      <c r="O572" s="240">
        <f>ROUND(E572*N572,2)</f>
        <v>0</v>
      </c>
      <c r="P572" s="240">
        <v>0</v>
      </c>
      <c r="Q572" s="240">
        <f>ROUND(E572*P572,2)</f>
        <v>0</v>
      </c>
      <c r="R572" s="242"/>
      <c r="S572" s="242" t="s">
        <v>153</v>
      </c>
      <c r="T572" s="243" t="s">
        <v>503</v>
      </c>
      <c r="U572" s="222">
        <v>0</v>
      </c>
      <c r="V572" s="222">
        <f>ROUND(E572*U572,2)</f>
        <v>0</v>
      </c>
      <c r="W572" s="222"/>
      <c r="X572" s="222" t="s">
        <v>741</v>
      </c>
      <c r="Y572" s="222" t="s">
        <v>155</v>
      </c>
      <c r="Z572" s="212"/>
      <c r="AA572" s="212"/>
      <c r="AB572" s="212"/>
      <c r="AC572" s="212"/>
      <c r="AD572" s="212"/>
      <c r="AE572" s="212"/>
      <c r="AF572" s="212"/>
      <c r="AG572" s="212" t="s">
        <v>742</v>
      </c>
      <c r="AH572" s="212"/>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2" x14ac:dyDescent="0.2">
      <c r="A573" s="219"/>
      <c r="B573" s="220"/>
      <c r="C573" s="260" t="s">
        <v>743</v>
      </c>
      <c r="D573" s="252"/>
      <c r="E573" s="252"/>
      <c r="F573" s="252"/>
      <c r="G573" s="252"/>
      <c r="H573" s="222"/>
      <c r="I573" s="222"/>
      <c r="J573" s="222"/>
      <c r="K573" s="222"/>
      <c r="L573" s="222"/>
      <c r="M573" s="222"/>
      <c r="N573" s="221"/>
      <c r="O573" s="221"/>
      <c r="P573" s="221"/>
      <c r="Q573" s="221"/>
      <c r="R573" s="222"/>
      <c r="S573" s="222"/>
      <c r="T573" s="222"/>
      <c r="U573" s="222"/>
      <c r="V573" s="222"/>
      <c r="W573" s="222"/>
      <c r="X573" s="222"/>
      <c r="Y573" s="222"/>
      <c r="Z573" s="212"/>
      <c r="AA573" s="212"/>
      <c r="AB573" s="212"/>
      <c r="AC573" s="212"/>
      <c r="AD573" s="212"/>
      <c r="AE573" s="212"/>
      <c r="AF573" s="212"/>
      <c r="AG573" s="212" t="s">
        <v>189</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37">
        <v>157</v>
      </c>
      <c r="B574" s="238" t="s">
        <v>744</v>
      </c>
      <c r="C574" s="256" t="s">
        <v>745</v>
      </c>
      <c r="D574" s="239" t="s">
        <v>740</v>
      </c>
      <c r="E574" s="240">
        <v>1</v>
      </c>
      <c r="F574" s="241"/>
      <c r="G574" s="242">
        <f>ROUND(E574*F574,2)</f>
        <v>0</v>
      </c>
      <c r="H574" s="241"/>
      <c r="I574" s="242">
        <f>ROUND(E574*H574,2)</f>
        <v>0</v>
      </c>
      <c r="J574" s="241"/>
      <c r="K574" s="242">
        <f>ROUND(E574*J574,2)</f>
        <v>0</v>
      </c>
      <c r="L574" s="242">
        <v>21</v>
      </c>
      <c r="M574" s="242">
        <f>G574*(1+L574/100)</f>
        <v>0</v>
      </c>
      <c r="N574" s="240">
        <v>0</v>
      </c>
      <c r="O574" s="240">
        <f>ROUND(E574*N574,2)</f>
        <v>0</v>
      </c>
      <c r="P574" s="240">
        <v>0</v>
      </c>
      <c r="Q574" s="240">
        <f>ROUND(E574*P574,2)</f>
        <v>0</v>
      </c>
      <c r="R574" s="242"/>
      <c r="S574" s="242" t="s">
        <v>153</v>
      </c>
      <c r="T574" s="243" t="s">
        <v>503</v>
      </c>
      <c r="U574" s="222">
        <v>0</v>
      </c>
      <c r="V574" s="222">
        <f>ROUND(E574*U574,2)</f>
        <v>0</v>
      </c>
      <c r="W574" s="222"/>
      <c r="X574" s="222" t="s">
        <v>741</v>
      </c>
      <c r="Y574" s="222" t="s">
        <v>155</v>
      </c>
      <c r="Z574" s="212"/>
      <c r="AA574" s="212"/>
      <c r="AB574" s="212"/>
      <c r="AC574" s="212"/>
      <c r="AD574" s="212"/>
      <c r="AE574" s="212"/>
      <c r="AF574" s="212"/>
      <c r="AG574" s="212" t="s">
        <v>742</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2" x14ac:dyDescent="0.2">
      <c r="A575" s="219"/>
      <c r="B575" s="220"/>
      <c r="C575" s="260" t="s">
        <v>746</v>
      </c>
      <c r="D575" s="252"/>
      <c r="E575" s="252"/>
      <c r="F575" s="252"/>
      <c r="G575" s="252"/>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189</v>
      </c>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x14ac:dyDescent="0.2">
      <c r="A576" s="230" t="s">
        <v>147</v>
      </c>
      <c r="B576" s="231" t="s">
        <v>119</v>
      </c>
      <c r="C576" s="255" t="s">
        <v>28</v>
      </c>
      <c r="D576" s="232"/>
      <c r="E576" s="233"/>
      <c r="F576" s="234"/>
      <c r="G576" s="234">
        <f>SUMIF(AG577:AG582,"&lt;&gt;NOR",G577:G582)</f>
        <v>0</v>
      </c>
      <c r="H576" s="234"/>
      <c r="I576" s="234">
        <f>SUM(I577:I582)</f>
        <v>0</v>
      </c>
      <c r="J576" s="234"/>
      <c r="K576" s="234">
        <f>SUM(K577:K582)</f>
        <v>0</v>
      </c>
      <c r="L576" s="234"/>
      <c r="M576" s="234">
        <f>SUM(M577:M582)</f>
        <v>0</v>
      </c>
      <c r="N576" s="233"/>
      <c r="O576" s="233">
        <f>SUM(O577:O582)</f>
        <v>0</v>
      </c>
      <c r="P576" s="233"/>
      <c r="Q576" s="233">
        <f>SUM(Q577:Q582)</f>
        <v>0</v>
      </c>
      <c r="R576" s="234"/>
      <c r="S576" s="234"/>
      <c r="T576" s="235"/>
      <c r="U576" s="229"/>
      <c r="V576" s="229">
        <f>SUM(V577:V582)</f>
        <v>0</v>
      </c>
      <c r="W576" s="229"/>
      <c r="X576" s="229"/>
      <c r="Y576" s="229"/>
      <c r="AG576" t="s">
        <v>148</v>
      </c>
    </row>
    <row r="577" spans="1:60" outlineLevel="1" x14ac:dyDescent="0.2">
      <c r="A577" s="237">
        <v>158</v>
      </c>
      <c r="B577" s="238" t="s">
        <v>747</v>
      </c>
      <c r="C577" s="256" t="s">
        <v>748</v>
      </c>
      <c r="D577" s="239" t="s">
        <v>740</v>
      </c>
      <c r="E577" s="240">
        <v>1</v>
      </c>
      <c r="F577" s="241"/>
      <c r="G577" s="242">
        <f>ROUND(E577*F577,2)</f>
        <v>0</v>
      </c>
      <c r="H577" s="241"/>
      <c r="I577" s="242">
        <f>ROUND(E577*H577,2)</f>
        <v>0</v>
      </c>
      <c r="J577" s="241"/>
      <c r="K577" s="242">
        <f>ROUND(E577*J577,2)</f>
        <v>0</v>
      </c>
      <c r="L577" s="242">
        <v>21</v>
      </c>
      <c r="M577" s="242">
        <f>G577*(1+L577/100)</f>
        <v>0</v>
      </c>
      <c r="N577" s="240">
        <v>0</v>
      </c>
      <c r="O577" s="240">
        <f>ROUND(E577*N577,2)</f>
        <v>0</v>
      </c>
      <c r="P577" s="240">
        <v>0</v>
      </c>
      <c r="Q577" s="240">
        <f>ROUND(E577*P577,2)</f>
        <v>0</v>
      </c>
      <c r="R577" s="242"/>
      <c r="S577" s="242" t="s">
        <v>153</v>
      </c>
      <c r="T577" s="243" t="s">
        <v>503</v>
      </c>
      <c r="U577" s="222">
        <v>0</v>
      </c>
      <c r="V577" s="222">
        <f>ROUND(E577*U577,2)</f>
        <v>0</v>
      </c>
      <c r="W577" s="222"/>
      <c r="X577" s="222" t="s">
        <v>741</v>
      </c>
      <c r="Y577" s="222" t="s">
        <v>155</v>
      </c>
      <c r="Z577" s="212"/>
      <c r="AA577" s="212"/>
      <c r="AB577" s="212"/>
      <c r="AC577" s="212"/>
      <c r="AD577" s="212"/>
      <c r="AE577" s="212"/>
      <c r="AF577" s="212"/>
      <c r="AG577" s="212" t="s">
        <v>749</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ht="33.75" outlineLevel="2" x14ac:dyDescent="0.2">
      <c r="A578" s="219"/>
      <c r="B578" s="220"/>
      <c r="C578" s="260" t="s">
        <v>750</v>
      </c>
      <c r="D578" s="252"/>
      <c r="E578" s="252"/>
      <c r="F578" s="252"/>
      <c r="G578" s="25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189</v>
      </c>
      <c r="AH578" s="212"/>
      <c r="AI578" s="212"/>
      <c r="AJ578" s="212"/>
      <c r="AK578" s="212"/>
      <c r="AL578" s="212"/>
      <c r="AM578" s="212"/>
      <c r="AN578" s="212"/>
      <c r="AO578" s="212"/>
      <c r="AP578" s="212"/>
      <c r="AQ578" s="212"/>
      <c r="AR578" s="212"/>
      <c r="AS578" s="212"/>
      <c r="AT578" s="212"/>
      <c r="AU578" s="212"/>
      <c r="AV578" s="212"/>
      <c r="AW578" s="212"/>
      <c r="AX578" s="212"/>
      <c r="AY578" s="212"/>
      <c r="AZ578" s="212"/>
      <c r="BA578" s="253" t="str">
        <f>C578</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578" s="212"/>
      <c r="BC578" s="212"/>
      <c r="BD578" s="212"/>
      <c r="BE578" s="212"/>
      <c r="BF578" s="212"/>
      <c r="BG578" s="212"/>
      <c r="BH578" s="212"/>
    </row>
    <row r="579" spans="1:60" outlineLevel="1" x14ac:dyDescent="0.2">
      <c r="A579" s="237">
        <v>159</v>
      </c>
      <c r="B579" s="238" t="s">
        <v>751</v>
      </c>
      <c r="C579" s="256" t="s">
        <v>752</v>
      </c>
      <c r="D579" s="239" t="s">
        <v>740</v>
      </c>
      <c r="E579" s="240">
        <v>1</v>
      </c>
      <c r="F579" s="241"/>
      <c r="G579" s="242">
        <f>ROUND(E579*F579,2)</f>
        <v>0</v>
      </c>
      <c r="H579" s="241"/>
      <c r="I579" s="242">
        <f>ROUND(E579*H579,2)</f>
        <v>0</v>
      </c>
      <c r="J579" s="241"/>
      <c r="K579" s="242">
        <f>ROUND(E579*J579,2)</f>
        <v>0</v>
      </c>
      <c r="L579" s="242">
        <v>21</v>
      </c>
      <c r="M579" s="242">
        <f>G579*(1+L579/100)</f>
        <v>0</v>
      </c>
      <c r="N579" s="240">
        <v>0</v>
      </c>
      <c r="O579" s="240">
        <f>ROUND(E579*N579,2)</f>
        <v>0</v>
      </c>
      <c r="P579" s="240">
        <v>0</v>
      </c>
      <c r="Q579" s="240">
        <f>ROUND(E579*P579,2)</f>
        <v>0</v>
      </c>
      <c r="R579" s="242"/>
      <c r="S579" s="242" t="s">
        <v>153</v>
      </c>
      <c r="T579" s="243" t="s">
        <v>503</v>
      </c>
      <c r="U579" s="222">
        <v>0</v>
      </c>
      <c r="V579" s="222">
        <f>ROUND(E579*U579,2)</f>
        <v>0</v>
      </c>
      <c r="W579" s="222"/>
      <c r="X579" s="222" t="s">
        <v>741</v>
      </c>
      <c r="Y579" s="222" t="s">
        <v>155</v>
      </c>
      <c r="Z579" s="212"/>
      <c r="AA579" s="212"/>
      <c r="AB579" s="212"/>
      <c r="AC579" s="212"/>
      <c r="AD579" s="212"/>
      <c r="AE579" s="212"/>
      <c r="AF579" s="212"/>
      <c r="AG579" s="212" t="s">
        <v>749</v>
      </c>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2" x14ac:dyDescent="0.2">
      <c r="A580" s="219"/>
      <c r="B580" s="220"/>
      <c r="C580" s="260" t="s">
        <v>753</v>
      </c>
      <c r="D580" s="252"/>
      <c r="E580" s="252"/>
      <c r="F580" s="252"/>
      <c r="G580" s="252"/>
      <c r="H580" s="222"/>
      <c r="I580" s="222"/>
      <c r="J580" s="222"/>
      <c r="K580" s="222"/>
      <c r="L580" s="222"/>
      <c r="M580" s="222"/>
      <c r="N580" s="221"/>
      <c r="O580" s="221"/>
      <c r="P580" s="221"/>
      <c r="Q580" s="221"/>
      <c r="R580" s="222"/>
      <c r="S580" s="222"/>
      <c r="T580" s="222"/>
      <c r="U580" s="222"/>
      <c r="V580" s="222"/>
      <c r="W580" s="222"/>
      <c r="X580" s="222"/>
      <c r="Y580" s="222"/>
      <c r="Z580" s="212"/>
      <c r="AA580" s="212"/>
      <c r="AB580" s="212"/>
      <c r="AC580" s="212"/>
      <c r="AD580" s="212"/>
      <c r="AE580" s="212"/>
      <c r="AF580" s="212"/>
      <c r="AG580" s="212" t="s">
        <v>189</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53" t="str">
        <f>C580</f>
        <v>Náklady na vyhotovení dokumentace skutečného provedení stavby a její předání objednateli v požadované formě a požadovaném počtu.</v>
      </c>
      <c r="BB580" s="212"/>
      <c r="BC580" s="212"/>
      <c r="BD580" s="212"/>
      <c r="BE580" s="212"/>
      <c r="BF580" s="212"/>
      <c r="BG580" s="212"/>
      <c r="BH580" s="212"/>
    </row>
    <row r="581" spans="1:60" outlineLevel="1" x14ac:dyDescent="0.2">
      <c r="A581" s="237">
        <v>160</v>
      </c>
      <c r="B581" s="238" t="s">
        <v>754</v>
      </c>
      <c r="C581" s="256" t="s">
        <v>755</v>
      </c>
      <c r="D581" s="239" t="s">
        <v>740</v>
      </c>
      <c r="E581" s="240">
        <v>1</v>
      </c>
      <c r="F581" s="241"/>
      <c r="G581" s="242">
        <f>ROUND(E581*F581,2)</f>
        <v>0</v>
      </c>
      <c r="H581" s="241"/>
      <c r="I581" s="242">
        <f>ROUND(E581*H581,2)</f>
        <v>0</v>
      </c>
      <c r="J581" s="241"/>
      <c r="K581" s="242">
        <f>ROUND(E581*J581,2)</f>
        <v>0</v>
      </c>
      <c r="L581" s="242">
        <v>21</v>
      </c>
      <c r="M581" s="242">
        <f>G581*(1+L581/100)</f>
        <v>0</v>
      </c>
      <c r="N581" s="240">
        <v>0</v>
      </c>
      <c r="O581" s="240">
        <f>ROUND(E581*N581,2)</f>
        <v>0</v>
      </c>
      <c r="P581" s="240">
        <v>0</v>
      </c>
      <c r="Q581" s="240">
        <f>ROUND(E581*P581,2)</f>
        <v>0</v>
      </c>
      <c r="R581" s="242"/>
      <c r="S581" s="242" t="s">
        <v>153</v>
      </c>
      <c r="T581" s="243" t="s">
        <v>503</v>
      </c>
      <c r="U581" s="222">
        <v>0</v>
      </c>
      <c r="V581" s="222">
        <f>ROUND(E581*U581,2)</f>
        <v>0</v>
      </c>
      <c r="W581" s="222"/>
      <c r="X581" s="222" t="s">
        <v>741</v>
      </c>
      <c r="Y581" s="222" t="s">
        <v>155</v>
      </c>
      <c r="Z581" s="212"/>
      <c r="AA581" s="212"/>
      <c r="AB581" s="212"/>
      <c r="AC581" s="212"/>
      <c r="AD581" s="212"/>
      <c r="AE581" s="212"/>
      <c r="AF581" s="212"/>
      <c r="AG581" s="212" t="s">
        <v>749</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2" x14ac:dyDescent="0.2">
      <c r="A582" s="219"/>
      <c r="B582" s="220"/>
      <c r="C582" s="260" t="s">
        <v>756</v>
      </c>
      <c r="D582" s="252"/>
      <c r="E582" s="252"/>
      <c r="F582" s="252"/>
      <c r="G582" s="252"/>
      <c r="H582" s="222"/>
      <c r="I582" s="222"/>
      <c r="J582" s="222"/>
      <c r="K582" s="222"/>
      <c r="L582" s="222"/>
      <c r="M582" s="222"/>
      <c r="N582" s="221"/>
      <c r="O582" s="221"/>
      <c r="P582" s="221"/>
      <c r="Q582" s="221"/>
      <c r="R582" s="222"/>
      <c r="S582" s="222"/>
      <c r="T582" s="222"/>
      <c r="U582" s="222"/>
      <c r="V582" s="222"/>
      <c r="W582" s="222"/>
      <c r="X582" s="222"/>
      <c r="Y582" s="222"/>
      <c r="Z582" s="212"/>
      <c r="AA582" s="212"/>
      <c r="AB582" s="212"/>
      <c r="AC582" s="212"/>
      <c r="AD582" s="212"/>
      <c r="AE582" s="212"/>
      <c r="AF582" s="212"/>
      <c r="AG582" s="212" t="s">
        <v>189</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53" t="str">
        <f>C582</f>
        <v>Náklady spojené s povinným pojištěním dodavatele nebo stavebního díla či jeho části, v rozsahu obchodních podmínek.</v>
      </c>
      <c r="BB582" s="212"/>
      <c r="BC582" s="212"/>
      <c r="BD582" s="212"/>
      <c r="BE582" s="212"/>
      <c r="BF582" s="212"/>
      <c r="BG582" s="212"/>
      <c r="BH582" s="212"/>
    </row>
    <row r="583" spans="1:60" x14ac:dyDescent="0.2">
      <c r="A583" s="3"/>
      <c r="B583" s="4"/>
      <c r="C583" s="265"/>
      <c r="D583" s="6"/>
      <c r="E583" s="3"/>
      <c r="F583" s="3"/>
      <c r="G583" s="3"/>
      <c r="H583" s="3"/>
      <c r="I583" s="3"/>
      <c r="J583" s="3"/>
      <c r="K583" s="3"/>
      <c r="L583" s="3"/>
      <c r="M583" s="3"/>
      <c r="N583" s="3"/>
      <c r="O583" s="3"/>
      <c r="P583" s="3"/>
      <c r="Q583" s="3"/>
      <c r="R583" s="3"/>
      <c r="S583" s="3"/>
      <c r="T583" s="3"/>
      <c r="U583" s="3"/>
      <c r="V583" s="3"/>
      <c r="W583" s="3"/>
      <c r="X583" s="3"/>
      <c r="Y583" s="3"/>
      <c r="AE583">
        <v>12</v>
      </c>
      <c r="AF583">
        <v>21</v>
      </c>
      <c r="AG583" t="s">
        <v>133</v>
      </c>
    </row>
    <row r="584" spans="1:60" x14ac:dyDescent="0.2">
      <c r="A584" s="215"/>
      <c r="B584" s="216" t="s">
        <v>29</v>
      </c>
      <c r="C584" s="266"/>
      <c r="D584" s="217"/>
      <c r="E584" s="218"/>
      <c r="F584" s="218"/>
      <c r="G584" s="236">
        <f>G8+G33+G37+G65+G82+G85+G117+G202+G213+G217+G235+G245+G258+G325+G328+G342+G344+G357+G402+G433+G498+G511+G518+G526+G551+G555+G559+G563+G571+G576</f>
        <v>0</v>
      </c>
      <c r="H584" s="3"/>
      <c r="I584" s="3"/>
      <c r="J584" s="3"/>
      <c r="K584" s="3"/>
      <c r="L584" s="3"/>
      <c r="M584" s="3"/>
      <c r="N584" s="3"/>
      <c r="O584" s="3"/>
      <c r="P584" s="3"/>
      <c r="Q584" s="3"/>
      <c r="R584" s="3"/>
      <c r="S584" s="3"/>
      <c r="T584" s="3"/>
      <c r="U584" s="3"/>
      <c r="V584" s="3"/>
      <c r="W584" s="3"/>
      <c r="X584" s="3"/>
      <c r="Y584" s="3"/>
      <c r="AE584">
        <f>SUMIF(L7:L582,AE583,G7:G582)</f>
        <v>0</v>
      </c>
      <c r="AF584">
        <f>SUMIF(L7:L582,AF583,G7:G582)</f>
        <v>0</v>
      </c>
      <c r="AG584" t="s">
        <v>757</v>
      </c>
    </row>
    <row r="585" spans="1:60" x14ac:dyDescent="0.2">
      <c r="C585" s="267"/>
      <c r="D585" s="10"/>
      <c r="AG585" t="s">
        <v>759</v>
      </c>
    </row>
    <row r="586" spans="1:60" x14ac:dyDescent="0.2">
      <c r="D586" s="10"/>
    </row>
    <row r="587" spans="1:60" x14ac:dyDescent="0.2">
      <c r="D587" s="10"/>
    </row>
    <row r="588" spans="1:60" x14ac:dyDescent="0.2">
      <c r="D588" s="10"/>
    </row>
    <row r="589" spans="1:60" x14ac:dyDescent="0.2">
      <c r="D589" s="10"/>
    </row>
    <row r="590" spans="1:60" x14ac:dyDescent="0.2">
      <c r="D590" s="10"/>
    </row>
    <row r="591" spans="1:60" x14ac:dyDescent="0.2">
      <c r="D591" s="10"/>
    </row>
    <row r="592" spans="1:60"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WxmyQyLkGTRXAMVuZ7A6kQznvKOaKIocWG/ZXNTN+KNJLY2kwcbvCNwt1OVQLy8C0GsyI5LuooDYzOMMw1ydQ==" saltValue="1IfbOPZ4iNB9sp0XQICGcQ==" spinCount="100000" sheet="1" formatRows="0"/>
  <mergeCells count="98">
    <mergeCell ref="C580:G580"/>
    <mergeCell ref="C582:G582"/>
    <mergeCell ref="C520:G520"/>
    <mergeCell ref="C567:G567"/>
    <mergeCell ref="C569:G569"/>
    <mergeCell ref="C573:G573"/>
    <mergeCell ref="C575:G575"/>
    <mergeCell ref="C578:G578"/>
    <mergeCell ref="C454:G454"/>
    <mergeCell ref="C481:G481"/>
    <mergeCell ref="C486:G486"/>
    <mergeCell ref="C497:G497"/>
    <mergeCell ref="C510:G510"/>
    <mergeCell ref="C513:G513"/>
    <mergeCell ref="C425:G425"/>
    <mergeCell ref="C427:G427"/>
    <mergeCell ref="C428:G428"/>
    <mergeCell ref="C430:G430"/>
    <mergeCell ref="C432:G432"/>
    <mergeCell ref="C435:G435"/>
    <mergeCell ref="C405:G405"/>
    <mergeCell ref="C407:G407"/>
    <mergeCell ref="C408:G408"/>
    <mergeCell ref="C412:G412"/>
    <mergeCell ref="C413:G413"/>
    <mergeCell ref="C424:G424"/>
    <mergeCell ref="C351:G351"/>
    <mergeCell ref="C352:G352"/>
    <mergeCell ref="C354:G354"/>
    <mergeCell ref="C356:G356"/>
    <mergeCell ref="C387:G387"/>
    <mergeCell ref="C401:G401"/>
    <mergeCell ref="C327:G327"/>
    <mergeCell ref="C331:G331"/>
    <mergeCell ref="C335:G335"/>
    <mergeCell ref="C341:G341"/>
    <mergeCell ref="C347:G347"/>
    <mergeCell ref="C349:G349"/>
    <mergeCell ref="C276:G276"/>
    <mergeCell ref="C280:G280"/>
    <mergeCell ref="C295:G295"/>
    <mergeCell ref="C296:G296"/>
    <mergeCell ref="C303:G303"/>
    <mergeCell ref="C304:G304"/>
    <mergeCell ref="C255:G255"/>
    <mergeCell ref="C256:G256"/>
    <mergeCell ref="C262:G262"/>
    <mergeCell ref="C267:G267"/>
    <mergeCell ref="C271:G271"/>
    <mergeCell ref="C274:G274"/>
    <mergeCell ref="C247:G247"/>
    <mergeCell ref="C248:G248"/>
    <mergeCell ref="C249:G249"/>
    <mergeCell ref="C250:G250"/>
    <mergeCell ref="C253:G253"/>
    <mergeCell ref="C254:G254"/>
    <mergeCell ref="C215:G215"/>
    <mergeCell ref="C219:G219"/>
    <mergeCell ref="C220:G220"/>
    <mergeCell ref="C225:G225"/>
    <mergeCell ref="C227:G227"/>
    <mergeCell ref="C242:G242"/>
    <mergeCell ref="C153:G153"/>
    <mergeCell ref="C183:G183"/>
    <mergeCell ref="C184:G184"/>
    <mergeCell ref="C204:G204"/>
    <mergeCell ref="C207:G207"/>
    <mergeCell ref="C211:G211"/>
    <mergeCell ref="C119:G119"/>
    <mergeCell ref="C136:G136"/>
    <mergeCell ref="C137:G137"/>
    <mergeCell ref="C140:G140"/>
    <mergeCell ref="C141:G141"/>
    <mergeCell ref="C152:G152"/>
    <mergeCell ref="C67:G67"/>
    <mergeCell ref="C70:G70"/>
    <mergeCell ref="C77:G77"/>
    <mergeCell ref="C84:G84"/>
    <mergeCell ref="C87:G87"/>
    <mergeCell ref="C107:G107"/>
    <mergeCell ref="C39:G39"/>
    <mergeCell ref="C42:G42"/>
    <mergeCell ref="C45:G45"/>
    <mergeCell ref="C50:G50"/>
    <mergeCell ref="C52:G52"/>
    <mergeCell ref="C57:G57"/>
    <mergeCell ref="C18:G18"/>
    <mergeCell ref="C20:G20"/>
    <mergeCell ref="C23:G23"/>
    <mergeCell ref="C27:G27"/>
    <mergeCell ref="C29:G29"/>
    <mergeCell ref="C30:G30"/>
    <mergeCell ref="A1:G1"/>
    <mergeCell ref="C2:G2"/>
    <mergeCell ref="C3:G3"/>
    <mergeCell ref="C4:G4"/>
    <mergeCell ref="C12:G12"/>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SO 01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 Pol'!Názvy_tisku</vt:lpstr>
      <vt:lpstr>oadresa</vt:lpstr>
      <vt:lpstr>Stavba!Objednatel</vt:lpstr>
      <vt:lpstr>Stavba!Objekt</vt:lpstr>
      <vt:lpstr>'SO 01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Šafář</dc:creator>
  <cp:lastModifiedBy>Pavel Šafář</cp:lastModifiedBy>
  <cp:lastPrinted>2019-03-19T12:27:02Z</cp:lastPrinted>
  <dcterms:created xsi:type="dcterms:W3CDTF">2009-04-08T07:15:50Z</dcterms:created>
  <dcterms:modified xsi:type="dcterms:W3CDTF">2024-02-23T07:36:03Z</dcterms:modified>
</cp:coreProperties>
</file>