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_Master\Public\Starosta\AKCE\hřbitov Lhota\"/>
    </mc:Choice>
  </mc:AlternateContent>
  <xr:revisionPtr revIDLastSave="0" documentId="8_{3B2BA612-7C82-4DB3-9B1E-20331357F25B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Pol'!$A$1:$Y$131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11" i="12" l="1"/>
  <c r="BA101" i="12"/>
  <c r="BA97" i="12"/>
  <c r="BA37" i="12"/>
  <c r="BA18" i="12"/>
  <c r="BA10" i="12"/>
  <c r="G9" i="12"/>
  <c r="M9" i="12" s="1"/>
  <c r="I9" i="12"/>
  <c r="K9" i="12"/>
  <c r="O9" i="12"/>
  <c r="Q9" i="12"/>
  <c r="V9" i="12"/>
  <c r="G17" i="12"/>
  <c r="M17" i="12" s="1"/>
  <c r="I17" i="12"/>
  <c r="K17" i="12"/>
  <c r="O17" i="12"/>
  <c r="Q17" i="12"/>
  <c r="V17" i="12"/>
  <c r="G25" i="12"/>
  <c r="I25" i="12"/>
  <c r="K25" i="12"/>
  <c r="M25" i="12"/>
  <c r="O25" i="12"/>
  <c r="Q25" i="12"/>
  <c r="V25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G39" i="12"/>
  <c r="I39" i="12"/>
  <c r="K39" i="12"/>
  <c r="M39" i="12"/>
  <c r="O39" i="12"/>
  <c r="Q39" i="12"/>
  <c r="V39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50" i="12"/>
  <c r="M50" i="12" s="1"/>
  <c r="I50" i="12"/>
  <c r="K50" i="12"/>
  <c r="O50" i="12"/>
  <c r="Q50" i="12"/>
  <c r="V50" i="12"/>
  <c r="G55" i="12"/>
  <c r="M55" i="12" s="1"/>
  <c r="I55" i="12"/>
  <c r="K55" i="12"/>
  <c r="O55" i="12"/>
  <c r="Q55" i="12"/>
  <c r="V55" i="12"/>
  <c r="G62" i="12"/>
  <c r="I62" i="12"/>
  <c r="K62" i="12"/>
  <c r="M62" i="12"/>
  <c r="O62" i="12"/>
  <c r="Q62" i="12"/>
  <c r="V62" i="12"/>
  <c r="G68" i="12"/>
  <c r="M68" i="12" s="1"/>
  <c r="I68" i="12"/>
  <c r="K68" i="12"/>
  <c r="O68" i="12"/>
  <c r="Q68" i="12"/>
  <c r="V68" i="12"/>
  <c r="G72" i="12"/>
  <c r="I72" i="12"/>
  <c r="K72" i="12"/>
  <c r="M72" i="12"/>
  <c r="O72" i="12"/>
  <c r="Q72" i="12"/>
  <c r="V72" i="12"/>
  <c r="G75" i="12"/>
  <c r="M75" i="12" s="1"/>
  <c r="I75" i="12"/>
  <c r="K75" i="12"/>
  <c r="O75" i="12"/>
  <c r="Q75" i="12"/>
  <c r="V75" i="12"/>
  <c r="G82" i="12"/>
  <c r="M82" i="12" s="1"/>
  <c r="I82" i="12"/>
  <c r="K82" i="12"/>
  <c r="O82" i="12"/>
  <c r="Q82" i="12"/>
  <c r="V82" i="12"/>
  <c r="V88" i="12"/>
  <c r="G89" i="12"/>
  <c r="G88" i="12" s="1"/>
  <c r="I56" i="1" s="1"/>
  <c r="I89" i="12"/>
  <c r="I88" i="12" s="1"/>
  <c r="K89" i="12"/>
  <c r="K88" i="12" s="1"/>
  <c r="M89" i="12"/>
  <c r="M88" i="12" s="1"/>
  <c r="O89" i="12"/>
  <c r="O88" i="12" s="1"/>
  <c r="Q89" i="12"/>
  <c r="Q88" i="12" s="1"/>
  <c r="V89" i="12"/>
  <c r="G91" i="12"/>
  <c r="M91" i="12" s="1"/>
  <c r="I91" i="12"/>
  <c r="K91" i="12"/>
  <c r="O91" i="12"/>
  <c r="Q91" i="12"/>
  <c r="V91" i="12"/>
  <c r="G96" i="12"/>
  <c r="I96" i="12"/>
  <c r="K96" i="12"/>
  <c r="M96" i="12"/>
  <c r="O96" i="12"/>
  <c r="Q96" i="12"/>
  <c r="V96" i="12"/>
  <c r="G100" i="12"/>
  <c r="I100" i="12"/>
  <c r="K100" i="12"/>
  <c r="M100" i="12"/>
  <c r="O100" i="12"/>
  <c r="Q100" i="12"/>
  <c r="V100" i="12"/>
  <c r="G104" i="12"/>
  <c r="M104" i="12" s="1"/>
  <c r="I104" i="12"/>
  <c r="K104" i="12"/>
  <c r="O104" i="12"/>
  <c r="O90" i="12" s="1"/>
  <c r="Q104" i="12"/>
  <c r="V104" i="12"/>
  <c r="G108" i="12"/>
  <c r="I108" i="12"/>
  <c r="K108" i="12"/>
  <c r="M108" i="12"/>
  <c r="O108" i="12"/>
  <c r="Q108" i="12"/>
  <c r="V108" i="12"/>
  <c r="O109" i="12"/>
  <c r="G110" i="12"/>
  <c r="G109" i="12" s="1"/>
  <c r="I58" i="1" s="1"/>
  <c r="I110" i="12"/>
  <c r="I109" i="12" s="1"/>
  <c r="K110" i="12"/>
  <c r="K109" i="12" s="1"/>
  <c r="M110" i="12"/>
  <c r="M109" i="12" s="1"/>
  <c r="O110" i="12"/>
  <c r="Q110" i="12"/>
  <c r="Q109" i="12" s="1"/>
  <c r="V110" i="12"/>
  <c r="V109" i="12" s="1"/>
  <c r="G113" i="12"/>
  <c r="I113" i="12"/>
  <c r="K113" i="12"/>
  <c r="M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I115" i="12"/>
  <c r="K115" i="12"/>
  <c r="M115" i="12"/>
  <c r="O115" i="12"/>
  <c r="Q115" i="12"/>
  <c r="V115" i="12"/>
  <c r="G116" i="12"/>
  <c r="I116" i="12"/>
  <c r="K116" i="12"/>
  <c r="O116" i="12"/>
  <c r="O112" i="12" s="1"/>
  <c r="Q116" i="12"/>
  <c r="V116" i="12"/>
  <c r="G117" i="12"/>
  <c r="I117" i="12"/>
  <c r="K117" i="12"/>
  <c r="M117" i="12"/>
  <c r="O117" i="12"/>
  <c r="Q117" i="12"/>
  <c r="V117" i="12"/>
  <c r="G121" i="12"/>
  <c r="I121" i="12"/>
  <c r="K121" i="12"/>
  <c r="M121" i="12"/>
  <c r="O121" i="12"/>
  <c r="Q121" i="12"/>
  <c r="V121" i="12"/>
  <c r="G123" i="12"/>
  <c r="G120" i="12" s="1"/>
  <c r="I60" i="1" s="1"/>
  <c r="I123" i="12"/>
  <c r="K123" i="12"/>
  <c r="O123" i="12"/>
  <c r="O120" i="12" s="1"/>
  <c r="Q123" i="12"/>
  <c r="V123" i="12"/>
  <c r="G124" i="12"/>
  <c r="I124" i="12"/>
  <c r="K124" i="12"/>
  <c r="M124" i="12"/>
  <c r="O124" i="12"/>
  <c r="Q124" i="12"/>
  <c r="V124" i="12"/>
  <c r="G125" i="12"/>
  <c r="M125" i="12" s="1"/>
  <c r="I125" i="12"/>
  <c r="K125" i="12"/>
  <c r="K120" i="12" s="1"/>
  <c r="O125" i="12"/>
  <c r="Q125" i="12"/>
  <c r="V125" i="12"/>
  <c r="G127" i="12"/>
  <c r="M127" i="12" s="1"/>
  <c r="M126" i="12" s="1"/>
  <c r="I127" i="12"/>
  <c r="I126" i="12" s="1"/>
  <c r="K127" i="12"/>
  <c r="K126" i="12" s="1"/>
  <c r="O127" i="12"/>
  <c r="O126" i="12" s="1"/>
  <c r="Q127" i="12"/>
  <c r="Q126" i="12" s="1"/>
  <c r="V127" i="12"/>
  <c r="V126" i="12" s="1"/>
  <c r="AE130" i="12"/>
  <c r="F41" i="1" s="1"/>
  <c r="AF130" i="12"/>
  <c r="G42" i="1" s="1"/>
  <c r="I20" i="1"/>
  <c r="I18" i="1"/>
  <c r="H40" i="1"/>
  <c r="V120" i="12" l="1"/>
  <c r="Q120" i="12"/>
  <c r="I120" i="12"/>
  <c r="V8" i="12"/>
  <c r="I8" i="12"/>
  <c r="G41" i="1"/>
  <c r="H41" i="1" s="1"/>
  <c r="I41" i="1" s="1"/>
  <c r="K112" i="12"/>
  <c r="Q112" i="12"/>
  <c r="I112" i="12"/>
  <c r="V90" i="12"/>
  <c r="K90" i="12"/>
  <c r="V49" i="12"/>
  <c r="K49" i="12"/>
  <c r="Q8" i="12"/>
  <c r="F39" i="1"/>
  <c r="F43" i="1" s="1"/>
  <c r="G28" i="1" s="1"/>
  <c r="F42" i="1"/>
  <c r="H42" i="1" s="1"/>
  <c r="I42" i="1" s="1"/>
  <c r="O49" i="12"/>
  <c r="G49" i="12"/>
  <c r="I55" i="1" s="1"/>
  <c r="G112" i="12"/>
  <c r="I59" i="1" s="1"/>
  <c r="I17" i="1" s="1"/>
  <c r="V112" i="12"/>
  <c r="Q90" i="12"/>
  <c r="I90" i="12"/>
  <c r="Q49" i="12"/>
  <c r="I49" i="12"/>
  <c r="O8" i="12"/>
  <c r="G39" i="1"/>
  <c r="G43" i="1" s="1"/>
  <c r="G25" i="1" s="1"/>
  <c r="A25" i="1" s="1"/>
  <c r="G26" i="1" s="1"/>
  <c r="K8" i="12"/>
  <c r="A26" i="1"/>
  <c r="G23" i="1"/>
  <c r="H39" i="1"/>
  <c r="H43" i="1" s="1"/>
  <c r="M90" i="12"/>
  <c r="M49" i="12"/>
  <c r="M8" i="12"/>
  <c r="G126" i="12"/>
  <c r="I61" i="1" s="1"/>
  <c r="I19" i="1" s="1"/>
  <c r="G90" i="12"/>
  <c r="I57" i="1" s="1"/>
  <c r="G8" i="12"/>
  <c r="M123" i="12"/>
  <c r="M120" i="12" s="1"/>
  <c r="M116" i="12"/>
  <c r="M112" i="12" s="1"/>
  <c r="J28" i="1"/>
  <c r="J26" i="1"/>
  <c r="G38" i="1"/>
  <c r="F38" i="1"/>
  <c r="J23" i="1"/>
  <c r="J24" i="1"/>
  <c r="J25" i="1"/>
  <c r="J27" i="1"/>
  <c r="E24" i="1"/>
  <c r="E26" i="1"/>
  <c r="I53" i="1" l="1"/>
  <c r="G130" i="12"/>
  <c r="I39" i="1"/>
  <c r="I43" i="1" s="1"/>
  <c r="J42" i="1" s="1"/>
  <c r="A23" i="1"/>
  <c r="I62" i="1" l="1"/>
  <c r="I16" i="1"/>
  <c r="I21" i="1" s="1"/>
  <c r="J39" i="1"/>
  <c r="J43" i="1" s="1"/>
  <c r="J41" i="1"/>
  <c r="G24" i="1"/>
  <c r="A27" i="1" s="1"/>
  <c r="A24" i="1"/>
  <c r="J61" i="1" l="1"/>
  <c r="J55" i="1"/>
  <c r="J57" i="1"/>
  <c r="J60" i="1"/>
  <c r="J59" i="1"/>
  <c r="J53" i="1"/>
  <c r="J58" i="1"/>
  <c r="J56" i="1"/>
  <c r="J54" i="1"/>
  <c r="G29" i="1"/>
  <c r="G27" i="1" s="1"/>
  <c r="A29" i="1"/>
  <c r="J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Šafář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<sst xmlns="http://schemas.openxmlformats.org/spreadsheetml/2006/main" count="636" uniqueCount="269">
  <si>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</si>
  <si>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</si>
  <si>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</si>
  <si>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</si>
  <si>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</si>
  <si>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</si>
  <si>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</si>
  <si>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</si>
  <si>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</si>
  <si>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</si>
  <si>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</si>
  <si>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</si>
  <si>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</si>
  <si>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</si>
  <si>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</si>
  <si>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</si>
  <si>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</si>
  <si>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</si>
  <si>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</si>
  <si>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</si>
  <si>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</si>
  <si>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</si>
  <si>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</si>
  <si>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</si>
  <si>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</si>
  <si>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</si>
  <si>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</si>
  <si>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</si>
  <si>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</si>
  <si>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</si>
  <si>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</si>
  <si>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</si>
  <si>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</si>
  <si>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</si>
  <si>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</si>
  <si>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</si>
  <si>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</si>
  <si>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</si>
  <si>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</si>
  <si>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</si>
  <si>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</si>
  <si>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</si>
  <si>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</si>
  <si>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</si>
  <si>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ASŘ</t>
  </si>
  <si>
    <t>Objekt:</t>
  </si>
  <si>
    <t>Rozpočet:</t>
  </si>
  <si>
    <t>1332</t>
  </si>
  <si>
    <t>Hřbitovní zeď - Lhota, p.p.č. 190/2</t>
  </si>
  <si>
    <t>Obec Chuchelna</t>
  </si>
  <si>
    <t>296</t>
  </si>
  <si>
    <t>Chuchelna</t>
  </si>
  <si>
    <t>51301</t>
  </si>
  <si>
    <t>00275760</t>
  </si>
  <si>
    <t>Stavba</t>
  </si>
  <si>
    <t>Stavební objekt</t>
  </si>
  <si>
    <t>Celkem za stavbu</t>
  </si>
  <si>
    <t>CZK</t>
  </si>
  <si>
    <t>#POPS</t>
  </si>
  <si>
    <t>Popis stavby: 1332 - Hřbitovní zeď - Lhota, p.p.č. 190/2</t>
  </si>
  <si>
    <t>#POPO</t>
  </si>
  <si>
    <t>Popis objektu: 1 - ASŘ</t>
  </si>
  <si>
    <t>#POPR</t>
  </si>
  <si>
    <t>Popis rozpočtu: 1 - ASŘ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</si>
  <si>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</si>
  <si>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</si>
  <si>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</si>
  <si>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</si>
  <si>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</si>
  <si>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</si>
  <si>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</si>
  <si>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</si>
  <si>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</si>
  <si>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</si>
  <si>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</si>
  <si>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</si>
  <si>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</si>
  <si>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</si>
  <si>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</si>
  <si>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</si>
  <si>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</si>
  <si>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</si>
  <si>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</si>
  <si>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</si>
  <si>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</si>
  <si>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</si>
  <si>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</si>
  <si>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</si>
  <si>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</si>
  <si>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</si>
  <si>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</si>
  <si>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</si>
  <si>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</si>
  <si>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</si>
  <si>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</si>
  <si>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</si>
  <si>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</si>
  <si>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</si>
  <si>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</si>
  <si>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</si>
  <si>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</si>
  <si>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</si>
  <si>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</si>
  <si>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</si>
  <si>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</si>
  <si>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</si>
  <si>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</si>
  <si>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</si>
  <si>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</si>
  <si>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</si>
  <si>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</si>
  <si>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</si>
  <si>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</si>
  <si>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132201110R00</t>
  </si>
  <si>
    <t>Hloubení rýh šířky do 60 cm do 50 m3, v hornině 3, hloubení strojně</t>
  </si>
  <si>
    <t>m3</t>
  </si>
  <si>
    <t>800-1</t>
  </si>
  <si>
    <t>RTS 24/ I</t>
  </si>
  <si>
    <t>Práce</t>
  </si>
  <si>
    <t>Běžná</t>
  </si>
  <si>
    <t>POL1_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</si>
  <si>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</si>
  <si>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SPI</t>
  </si>
  <si>
    <t>Začátek provozního součtu</t>
  </si>
  <si>
    <t>VV</t>
  </si>
  <si>
    <t xml:space="preserve">  stávající zeď : (14,1+13,63)*0,5*1</t>
  </si>
  <si>
    <t xml:space="preserve">  boky : (2,16+2,99)*0,5*1,2</t>
  </si>
  <si>
    <t xml:space="preserve">  vstupní pilíře : 0,7*0,7*2*1</t>
  </si>
  <si>
    <t>Konec provozního součtu</t>
  </si>
  <si>
    <t>strojně dokopy 50 % : 17,935*0,5</t>
  </si>
  <si>
    <t>132201119R00</t>
  </si>
  <si>
    <t xml:space="preserve">Hloubení rýh šířky do 60 cm příplatek za lepivost, v hornině 3,  </t>
  </si>
  <si>
    <t>139601102R00</t>
  </si>
  <si>
    <t>Ruční výkop jam, rýh a šachet v hornině 3</t>
  </si>
  <si>
    <t>POL1_1</t>
  </si>
  <si>
    <t>s přehozením na vzdálenost do 5 m nebo s naložením na ruční dopravní prostředek</t>
  </si>
  <si>
    <t>ručně dokopy 50 % : 17,935*0,5</t>
  </si>
  <si>
    <t>162501102R00</t>
  </si>
  <si>
    <t>Vodorovné přemístění výkopku z horniny 1 až 4, na vzdálenost přes 2 500  do 3 000 m</t>
  </si>
  <si>
    <t>po suchu, bez naložení výkopku, avšak se složením bez rozhrnutí, zpáteční cesta vozidla.</t>
  </si>
  <si>
    <t>167101101R00</t>
  </si>
  <si>
    <t>Nakládání, skládání, překládání neulehlého výkopku nakládání výkopku  do 100 m3, z horniny 1 až 4</t>
  </si>
  <si>
    <t>181300010RAC</t>
  </si>
  <si>
    <t>Rozprostření ornice v rovině nebo svahu do 1 : 5 a osetí travou při tloušťce 150 mm, dovoz ornice ze vzdálenosti 5 000 m</t>
  </si>
  <si>
    <t>m2</t>
  </si>
  <si>
    <t>AP-HSV</t>
  </si>
  <si>
    <t>Agregovaná položka</t>
  </si>
  <si>
    <t>POL2_</t>
  </si>
  <si>
    <t>vč. urovnání ornice, naložení na skládce, vodorovným přemístěním ornice na místo rozprostření, založení trávníku osetím a dodávky travního semene.</t>
  </si>
  <si>
    <t>Včetně přesunu hmot.</t>
  </si>
  <si>
    <t>POP</t>
  </si>
  <si>
    <t>10364200R</t>
  </si>
  <si>
    <t>ornice pro pozemkové úpravy</t>
  </si>
  <si>
    <t>SPCM</t>
  </si>
  <si>
    <t>RTS 22/ II</t>
  </si>
  <si>
    <t>Indiv</t>
  </si>
  <si>
    <t>Specifikace</t>
  </si>
  <si>
    <t>POL3_</t>
  </si>
  <si>
    <t>20*0,2</t>
  </si>
  <si>
    <t>274313611R00</t>
  </si>
  <si>
    <t>Beton základových pasů prostý třídy C 16/20</t>
  </si>
  <si>
    <t>801-1</t>
  </si>
  <si>
    <t>Včetně dodávky a uložení betonu a kamene.</t>
  </si>
  <si>
    <t xml:space="preserve">  stávající zeď : (15,11+14,63)*0,8*1</t>
  </si>
  <si>
    <t xml:space="preserve">  boky : (2,1+2,9)*0,8*1,2</t>
  </si>
  <si>
    <t>29,26024*1,03</t>
  </si>
  <si>
    <t>311211129R00</t>
  </si>
  <si>
    <t>Zdivo nadzákladové z lomového kamene příplatky za oboustranné lícování zdiva</t>
  </si>
  <si>
    <t>neopracované pod omítku,</t>
  </si>
  <si>
    <t>zeď : (14,81+14,33)*1,45*0,5</t>
  </si>
  <si>
    <t>boky : (2,1+2,3)*1,6*0,5</t>
  </si>
  <si>
    <t>0,5*0,5*0,5*2</t>
  </si>
  <si>
    <t>311361821R00</t>
  </si>
  <si>
    <t>Výztuž nadzákladových zdí z betonářské oceli 10 505(R)</t>
  </si>
  <si>
    <t>t</t>
  </si>
  <si>
    <t>včetně distančních prvků</t>
  </si>
  <si>
    <t xml:space="preserve">  zeď : (14,81+14,33)</t>
  </si>
  <si>
    <t xml:space="preserve">  boky : (2,1+2,3)</t>
  </si>
  <si>
    <t>propojení základ - zeď R10 : 33,54*0,617*1,5/1000</t>
  </si>
  <si>
    <t>627452101RT1</t>
  </si>
  <si>
    <t>Spárování maltou cementovou zapuštěné rovné  zdí z kamene, cementovou maltou</t>
  </si>
  <si>
    <t>zeď : (14,81+14,33)*1,45*2</t>
  </si>
  <si>
    <t>boky : (2,1+2,3)*1,6*2</t>
  </si>
  <si>
    <t>0,5*1,6*2</t>
  </si>
  <si>
    <t>0,5*1,85*2</t>
  </si>
  <si>
    <t>0,5*0,5*2</t>
  </si>
  <si>
    <t>311211126R01</t>
  </si>
  <si>
    <t>Montáž - Zdivo nadzákladové z stavebního kamene na maltu cementovou 15 MPa, dodávka ve specifikaci</t>
  </si>
  <si>
    <t>Vlastní</t>
  </si>
  <si>
    <t>345232124XX</t>
  </si>
  <si>
    <t>Montáž zákrytových desek, šířka do 600 mm</t>
  </si>
  <si>
    <t>m</t>
  </si>
  <si>
    <t>zeď : (14,81+14,33)</t>
  </si>
  <si>
    <t>boky : (2,1+2,3)</t>
  </si>
  <si>
    <t>58380650R11</t>
  </si>
  <si>
    <t>Kámen lomový stavební, čedičový</t>
  </si>
  <si>
    <t xml:space="preserve">  zeď : (14,81+14,33)*1,45*0,5</t>
  </si>
  <si>
    <t xml:space="preserve">  boky : (2,1+2,3)*1,6*0,5</t>
  </si>
  <si>
    <t xml:space="preserve">  0,5*0,5*0,5*2</t>
  </si>
  <si>
    <t>24,8965*2*1,15</t>
  </si>
  <si>
    <t>583813289XX</t>
  </si>
  <si>
    <t>Deska čedičová řezaná tl. do 80 mm</t>
  </si>
  <si>
    <t>33,54*0,55*1,1</t>
  </si>
  <si>
    <t>941955001R00</t>
  </si>
  <si>
    <t>Lešení lehké pracovní pomocné pomocné, o výšce lešeňové podlahy do 1,2 m</t>
  </si>
  <si>
    <t>800-3</t>
  </si>
  <si>
    <t>961043111R00</t>
  </si>
  <si>
    <t>Bourání základů z betonu proloženého kamenem</t>
  </si>
  <si>
    <t>801-3</t>
  </si>
  <si>
    <t>nebo vybourání otvorů průřezové plochy přes 4 m2 v základech,</t>
  </si>
  <si>
    <t>stávající zeď : (14,1+13,63)*0,3*1</t>
  </si>
  <si>
    <t>boky : (2,16+2,99)*0,3*1</t>
  </si>
  <si>
    <t>vstupní pilíře : 0,7*0,7*2*1</t>
  </si>
  <si>
    <t>962022491R00</t>
  </si>
  <si>
    <t>Bourání zdiva nadzákladového kamenného kamenného  na maltu cementovou</t>
  </si>
  <si>
    <t>nebo vybourání otvorů průřezové plochy přes 4 m2 ve zdivu nadzákladovém, včetně pomocného lešení o výšce podlahy do 1900 mm a pro zatížení do 1,5 kPa  (150 kg/m2),</t>
  </si>
  <si>
    <t>stávající zeď : (14,1+13,63)*1,4*0,28</t>
  </si>
  <si>
    <t>boky : (2,16+2,99)*(1,4+1,67)/2*0,28</t>
  </si>
  <si>
    <t>962025151R00</t>
  </si>
  <si>
    <t>Bourání zdiva nadzákladového kamenného pilířů kamenných</t>
  </si>
  <si>
    <t>Včetně pomocného lešení o výšce podlahy do 1900 mm a pro zatížení do 1,5 kPa  (150 kg/m2).</t>
  </si>
  <si>
    <t>vstupní pilíře : 0,6*0,6*1,85*2</t>
  </si>
  <si>
    <t>976027231R00</t>
  </si>
  <si>
    <t>Vybourání kamenných obrub zdiva šachet a žlabů krycích desek kamenných, ukončujících horní plochu zdiva tloušťky do 100 mm</t>
  </si>
  <si>
    <t>stávající zeď : (14,1+13,63)*0,35</t>
  </si>
  <si>
    <t>boky : (2,16+2,99)*0,35</t>
  </si>
  <si>
    <t>vstupní pilíře : 0,7*0,7*2</t>
  </si>
  <si>
    <t>976071111R00</t>
  </si>
  <si>
    <t>Vybourání kovových doplňkových konstrukcí madel a zábradlí  v jakémkoliv zdivu</t>
  </si>
  <si>
    <t>998151111R00</t>
  </si>
  <si>
    <t>Přesun hmot pro oplocení a objekty zvláštní, zděné vodorovně do 50 m výšky do 10 m</t>
  </si>
  <si>
    <t>801-5</t>
  </si>
  <si>
    <t>Přesun hmot</t>
  </si>
  <si>
    <t>POL7_</t>
  </si>
  <si>
    <t>na novostavbách a změnách objektů pro oplocení (815 2 JKSo), objekty zvláštní pro chov živočichů (815 3 JKSO), objekty pozemní různé (815 9 JKSO)</t>
  </si>
  <si>
    <t>767920120R00</t>
  </si>
  <si>
    <t>Montáž vrat a vrátek k oplocení osazovaných na sloupky zděné nebo betonové, o ploše jednotlivě přes 2 do 4 m2</t>
  </si>
  <si>
    <t>kus</t>
  </si>
  <si>
    <t>800-767</t>
  </si>
  <si>
    <t>767920820R00</t>
  </si>
  <si>
    <t>Demontáž vrat a vrátek k oplocení o ploše jednotlivě přes 2 do 6 m2</t>
  </si>
  <si>
    <t>7672000X</t>
  </si>
  <si>
    <t>Zpětná montáž zábradlí</t>
  </si>
  <si>
    <t>7679201XX</t>
  </si>
  <si>
    <t>Spojovací a kotevní materiál pro osazení vrat a zábradlí</t>
  </si>
  <si>
    <t>soubor</t>
  </si>
  <si>
    <t>767950010RAA</t>
  </si>
  <si>
    <t>Oprava nátěrů kovových vrat a zábradlí, očištění, nátěr antracit</t>
  </si>
  <si>
    <t>stávající vrata : 2,45*2*2</t>
  </si>
  <si>
    <t>stávající zábradlí : 6*1*2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</si>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</sst>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21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applyNumberFormat="1" applyFont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sheetProtection algorithmName="SHA-512" hashValue="q8BB9slWkD8DtSnMis0F2YuTcRigcwDyA7wNMU1lCQFphmQsgwfBpawOXQpNQ7n71nOfif6phARJJxWjprvX1A==" saltValue="3f0b6xMyw/YQn53NRToKQ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2" t="s">
        <v>41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2"/>
      <c r="B2" s="78" t="s">
        <v>22</v>
      </c>
      <c r="C2" s="79"/>
      <c r="D2" s="80" t="s">
        <v>47</v>
      </c>
      <c r="E2" s="238" t="s">
        <v>48</v>
      </c>
      <c r="F2" s="239"/>
      <c r="G2" s="239"/>
      <c r="H2" s="239"/>
      <c r="I2" s="239"/>
      <c r="J2" s="240"/>
      <c r="O2" s="1"/>
    </row>
    <row r="3" spans="1:15" ht="27" customHeight="1" x14ac:dyDescent="0.2">
      <c r="A3" s="2"/>
      <c r="B3" s="81" t="s">
        <v>45</v>
      </c>
      <c r="C3" s="79"/>
      <c r="D3" s="82" t="s">
        <v>43</v>
      </c>
      <c r="E3" s="241" t="s">
        <v>44</v>
      </c>
      <c r="F3" s="242"/>
      <c r="G3" s="242"/>
      <c r="H3" s="242"/>
      <c r="I3" s="242"/>
      <c r="J3" s="243"/>
    </row>
    <row r="4" spans="1:15" ht="23.25" customHeight="1" x14ac:dyDescent="0.2">
      <c r="A4" s="76">
        <v>1770</v>
      </c>
      <c r="B4" s="83" t="s">
        <v>46</v>
      </c>
      <c r="C4" s="84"/>
      <c r="D4" s="85" t="s">
        <v>43</v>
      </c>
      <c r="E4" s="221" t="s">
        <v>44</v>
      </c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42</v>
      </c>
      <c r="D5" s="226" t="s">
        <v>49</v>
      </c>
      <c r="E5" s="227"/>
      <c r="F5" s="227"/>
      <c r="G5" s="227"/>
      <c r="H5" s="18" t="s">
        <v>40</v>
      </c>
      <c r="I5" s="86" t="s">
        <v>53</v>
      </c>
      <c r="J5" s="8"/>
    </row>
    <row r="6" spans="1:15" ht="15.75" customHeight="1" x14ac:dyDescent="0.2">
      <c r="A6" s="2"/>
      <c r="B6" s="28"/>
      <c r="C6" s="55"/>
      <c r="D6" s="228" t="s">
        <v>50</v>
      </c>
      <c r="E6" s="229"/>
      <c r="F6" s="229"/>
      <c r="G6" s="229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77" t="s">
        <v>52</v>
      </c>
      <c r="E7" s="230" t="s">
        <v>51</v>
      </c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5"/>
      <c r="E11" s="245"/>
      <c r="F11" s="245"/>
      <c r="G11" s="245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4"/>
      <c r="F15" s="244"/>
      <c r="G15" s="246"/>
      <c r="H15" s="246"/>
      <c r="I15" s="246" t="s">
        <v>29</v>
      </c>
      <c r="J15" s="247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09"/>
      <c r="F16" s="210"/>
      <c r="G16" s="209"/>
      <c r="H16" s="210"/>
      <c r="I16" s="209">
        <f>SUMIF(F53:F61,A16,I53:I61)+SUMIF(F53:F61,"PSU",I53:I61)</f>
        <v>0</v>
      </c>
      <c r="J16" s="211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09"/>
      <c r="F17" s="210"/>
      <c r="G17" s="209"/>
      <c r="H17" s="210"/>
      <c r="I17" s="209">
        <f>SUMIF(F53:F61,A17,I53:I61)</f>
        <v>0</v>
      </c>
      <c r="J17" s="211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09"/>
      <c r="F18" s="210"/>
      <c r="G18" s="209"/>
      <c r="H18" s="210"/>
      <c r="I18" s="209">
        <f>SUMIF(F53:F61,A18,I53:I61)</f>
        <v>0</v>
      </c>
      <c r="J18" s="211"/>
    </row>
    <row r="19" spans="1:10" ht="23.25" customHeight="1" x14ac:dyDescent="0.2">
      <c r="A19" s="141" t="s">
        <v>82</v>
      </c>
      <c r="B19" s="38" t="s">
        <v>27</v>
      </c>
      <c r="C19" s="62"/>
      <c r="D19" s="63"/>
      <c r="E19" s="209"/>
      <c r="F19" s="210"/>
      <c r="G19" s="209"/>
      <c r="H19" s="210"/>
      <c r="I19" s="209">
        <f>SUMIF(F53:F61,A19,I53:I61)</f>
        <v>0</v>
      </c>
      <c r="J19" s="211"/>
    </row>
    <row r="20" spans="1:10" ht="23.25" customHeight="1" x14ac:dyDescent="0.2">
      <c r="A20" s="141" t="s">
        <v>83</v>
      </c>
      <c r="B20" s="38" t="s">
        <v>28</v>
      </c>
      <c r="C20" s="62"/>
      <c r="D20" s="63"/>
      <c r="E20" s="209"/>
      <c r="F20" s="210"/>
      <c r="G20" s="209"/>
      <c r="H20" s="210"/>
      <c r="I20" s="209">
        <f>SUMIF(F53:F61,A20,I53:I61)</f>
        <v>0</v>
      </c>
      <c r="J20" s="211"/>
    </row>
    <row r="21" spans="1:10" ht="23.25" customHeight="1" x14ac:dyDescent="0.2">
      <c r="A21" s="2"/>
      <c r="B21" s="48" t="s">
        <v>29</v>
      </c>
      <c r="C21" s="64"/>
      <c r="D21" s="65"/>
      <c r="E21" s="212"/>
      <c r="F21" s="248"/>
      <c r="G21" s="212"/>
      <c r="H21" s="248"/>
      <c r="I21" s="212">
        <f>SUM(I16:J20)</f>
        <v>0</v>
      </c>
      <c r="J21" s="21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5">
        <f>A23</f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5">
        <f>A25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7">
        <f>CenaCelkem-(ZakladDPHSni+DPHSni+ZakladDPHZakl+DPHZakl)</f>
        <v>0</v>
      </c>
      <c r="H27" s="237"/>
      <c r="I27" s="237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15">
        <f>ZakladDPHSniVypocet+ZakladDPHZaklVypocet</f>
        <v>0</v>
      </c>
      <c r="H28" s="215"/>
      <c r="I28" s="215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14">
        <f>A27</f>
        <v>0</v>
      </c>
      <c r="H29" s="214"/>
      <c r="I29" s="214"/>
      <c r="J29" s="121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54</v>
      </c>
      <c r="C39" s="199"/>
      <c r="D39" s="199"/>
      <c r="E39" s="199"/>
      <c r="F39" s="101">
        <f>'1 1 Pol'!AE130</f>
        <v>0</v>
      </c>
      <c r="G39" s="102">
        <f>'1 1 Pol'!AF130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/>
      <c r="C40" s="200" t="s">
        <v>55</v>
      </c>
      <c r="D40" s="200"/>
      <c r="E40" s="200"/>
      <c r="F40" s="106"/>
      <c r="G40" s="107"/>
      <c r="H40" s="107">
        <f>(F40*SazbaDPH1/100)+(G40*SazbaDPH2/100)</f>
        <v>0</v>
      </c>
      <c r="I40" s="107"/>
      <c r="J40" s="108"/>
    </row>
    <row r="41" spans="1:10" ht="25.5" hidden="1" customHeight="1" x14ac:dyDescent="0.2">
      <c r="A41" s="90">
        <v>2</v>
      </c>
      <c r="B41" s="105" t="s">
        <v>43</v>
      </c>
      <c r="C41" s="200" t="s">
        <v>44</v>
      </c>
      <c r="D41" s="200"/>
      <c r="E41" s="200"/>
      <c r="F41" s="106">
        <f>'1 1 Pol'!AE130</f>
        <v>0</v>
      </c>
      <c r="G41" s="107">
        <f>'1 1 Pol'!AF130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0">
        <v>3</v>
      </c>
      <c r="B42" s="109" t="s">
        <v>43</v>
      </c>
      <c r="C42" s="199" t="s">
        <v>44</v>
      </c>
      <c r="D42" s="199"/>
      <c r="E42" s="199"/>
      <c r="F42" s="110">
        <f>'1 1 Pol'!AE130</f>
        <v>0</v>
      </c>
      <c r="G42" s="103">
        <f>'1 1 Pol'!AF130</f>
        <v>0</v>
      </c>
      <c r="H42" s="103">
        <f>(F42*SazbaDPH1/100)+(G42*SazbaDPH2/100)</f>
        <v>0</v>
      </c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90"/>
      <c r="B43" s="201" t="s">
        <v>56</v>
      </c>
      <c r="C43" s="202"/>
      <c r="D43" s="202"/>
      <c r="E43" s="203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2">
        <f>SUMIF(A39:A42,"=1",I39:I42)</f>
        <v>0</v>
      </c>
      <c r="J43" s="113">
        <f>SUMIF(A39:A42,"=1",J39:J42)</f>
        <v>0</v>
      </c>
    </row>
    <row r="45" spans="1:10" x14ac:dyDescent="0.2">
      <c r="A45" t="s">
        <v>58</v>
      </c>
      <c r="B45" t="s">
        <v>59</v>
      </c>
    </row>
    <row r="46" spans="1:10" x14ac:dyDescent="0.2">
      <c r="A46" t="s">
        <v>60</v>
      </c>
      <c r="B46" t="s">
        <v>61</v>
      </c>
    </row>
    <row r="47" spans="1:10" x14ac:dyDescent="0.2">
      <c r="A47" t="s">
        <v>62</v>
      </c>
      <c r="B47" t="s">
        <v>63</v>
      </c>
    </row>
    <row r="50" spans="1:10" ht="15.75" x14ac:dyDescent="0.25">
      <c r="B50" s="122" t="s">
        <v>64</v>
      </c>
    </row>
    <row r="52" spans="1:10" ht="25.5" customHeight="1" x14ac:dyDescent="0.2">
      <c r="A52" s="124"/>
      <c r="B52" s="127" t="s">
        <v>17</v>
      </c>
      <c r="C52" s="127" t="s">
        <v>5</v>
      </c>
      <c r="D52" s="128"/>
      <c r="E52" s="128"/>
      <c r="F52" s="129" t="s">
        <v>65</v>
      </c>
      <c r="G52" s="129"/>
      <c r="H52" s="129"/>
      <c r="I52" s="129" t="s">
        <v>29</v>
      </c>
      <c r="J52" s="129" t="s">
        <v>0</v>
      </c>
    </row>
    <row r="53" spans="1:10" ht="36.75" customHeight="1" x14ac:dyDescent="0.2">
      <c r="A53" s="125"/>
      <c r="B53" s="130" t="s">
        <v>43</v>
      </c>
      <c r="C53" s="197" t="s">
        <v>66</v>
      </c>
      <c r="D53" s="198"/>
      <c r="E53" s="198"/>
      <c r="F53" s="137" t="s">
        <v>24</v>
      </c>
      <c r="G53" s="138"/>
      <c r="H53" s="138"/>
      <c r="I53" s="138">
        <f>'1 1 Pol'!G8</f>
        <v>0</v>
      </c>
      <c r="J53" s="134" t="str">
        <f>IF(I62=0,"",I53/I62*100)</f>
        <v/>
      </c>
    </row>
    <row r="54" spans="1:10" ht="36.75" customHeight="1" x14ac:dyDescent="0.2">
      <c r="A54" s="125"/>
      <c r="B54" s="130" t="s">
        <v>67</v>
      </c>
      <c r="C54" s="197" t="s">
        <v>68</v>
      </c>
      <c r="D54" s="198"/>
      <c r="E54" s="198"/>
      <c r="F54" s="137" t="s">
        <v>24</v>
      </c>
      <c r="G54" s="138"/>
      <c r="H54" s="138"/>
      <c r="I54" s="138">
        <f>'1 1 Pol'!G41</f>
        <v>0</v>
      </c>
      <c r="J54" s="134" t="str">
        <f>IF(I62=0,"",I54/I62*100)</f>
        <v/>
      </c>
    </row>
    <row r="55" spans="1:10" ht="36.75" customHeight="1" x14ac:dyDescent="0.2">
      <c r="A55" s="125"/>
      <c r="B55" s="130" t="s">
        <v>69</v>
      </c>
      <c r="C55" s="197" t="s">
        <v>70</v>
      </c>
      <c r="D55" s="198"/>
      <c r="E55" s="198"/>
      <c r="F55" s="137" t="s">
        <v>24</v>
      </c>
      <c r="G55" s="138"/>
      <c r="H55" s="138"/>
      <c r="I55" s="138">
        <f>'1 1 Pol'!G49</f>
        <v>0</v>
      </c>
      <c r="J55" s="134" t="str">
        <f>IF(I62=0,"",I55/I62*100)</f>
        <v/>
      </c>
    </row>
    <row r="56" spans="1:10" ht="36.75" customHeight="1" x14ac:dyDescent="0.2">
      <c r="A56" s="125"/>
      <c r="B56" s="130" t="s">
        <v>71</v>
      </c>
      <c r="C56" s="197" t="s">
        <v>72</v>
      </c>
      <c r="D56" s="198"/>
      <c r="E56" s="198"/>
      <c r="F56" s="137" t="s">
        <v>24</v>
      </c>
      <c r="G56" s="138"/>
      <c r="H56" s="138"/>
      <c r="I56" s="138">
        <f>'1 1 Pol'!G88</f>
        <v>0</v>
      </c>
      <c r="J56" s="134" t="str">
        <f>IF(I62=0,"",I56/I62*100)</f>
        <v/>
      </c>
    </row>
    <row r="57" spans="1:10" ht="36.75" customHeight="1" x14ac:dyDescent="0.2">
      <c r="A57" s="125"/>
      <c r="B57" s="130" t="s">
        <v>73</v>
      </c>
      <c r="C57" s="197" t="s">
        <v>74</v>
      </c>
      <c r="D57" s="198"/>
      <c r="E57" s="198"/>
      <c r="F57" s="137" t="s">
        <v>24</v>
      </c>
      <c r="G57" s="138"/>
      <c r="H57" s="138"/>
      <c r="I57" s="138">
        <f>'1 1 Pol'!G90</f>
        <v>0</v>
      </c>
      <c r="J57" s="134" t="str">
        <f>IF(I62=0,"",I57/I62*100)</f>
        <v/>
      </c>
    </row>
    <row r="58" spans="1:10" ht="36.75" customHeight="1" x14ac:dyDescent="0.2">
      <c r="A58" s="125"/>
      <c r="B58" s="130" t="s">
        <v>75</v>
      </c>
      <c r="C58" s="197" t="s">
        <v>76</v>
      </c>
      <c r="D58" s="198"/>
      <c r="E58" s="198"/>
      <c r="F58" s="137" t="s">
        <v>24</v>
      </c>
      <c r="G58" s="138"/>
      <c r="H58" s="138"/>
      <c r="I58" s="138">
        <f>'1 1 Pol'!G109</f>
        <v>0</v>
      </c>
      <c r="J58" s="134" t="str">
        <f>IF(I62=0,"",I58/I62*100)</f>
        <v/>
      </c>
    </row>
    <row r="59" spans="1:10" ht="36.75" customHeight="1" x14ac:dyDescent="0.2">
      <c r="A59" s="125"/>
      <c r="B59" s="130" t="s">
        <v>77</v>
      </c>
      <c r="C59" s="197" t="s">
        <v>78</v>
      </c>
      <c r="D59" s="198"/>
      <c r="E59" s="198"/>
      <c r="F59" s="137" t="s">
        <v>25</v>
      </c>
      <c r="G59" s="138"/>
      <c r="H59" s="138"/>
      <c r="I59" s="138">
        <f>'1 1 Pol'!G112</f>
        <v>0</v>
      </c>
      <c r="J59" s="134" t="str">
        <f>IF(I62=0,"",I59/I62*100)</f>
        <v/>
      </c>
    </row>
    <row r="60" spans="1:10" ht="36.75" customHeight="1" x14ac:dyDescent="0.2">
      <c r="A60" s="125"/>
      <c r="B60" s="130" t="s">
        <v>79</v>
      </c>
      <c r="C60" s="197" t="s">
        <v>80</v>
      </c>
      <c r="D60" s="198"/>
      <c r="E60" s="198"/>
      <c r="F60" s="137" t="s">
        <v>81</v>
      </c>
      <c r="G60" s="138"/>
      <c r="H60" s="138"/>
      <c r="I60" s="138">
        <f>'1 1 Pol'!G120</f>
        <v>0</v>
      </c>
      <c r="J60" s="134" t="str">
        <f>IF(I62=0,"",I60/I62*100)</f>
        <v/>
      </c>
    </row>
    <row r="61" spans="1:10" ht="36.75" customHeight="1" x14ac:dyDescent="0.2">
      <c r="A61" s="125"/>
      <c r="B61" s="130" t="s">
        <v>82</v>
      </c>
      <c r="C61" s="197" t="s">
        <v>27</v>
      </c>
      <c r="D61" s="198"/>
      <c r="E61" s="198"/>
      <c r="F61" s="137" t="s">
        <v>82</v>
      </c>
      <c r="G61" s="138"/>
      <c r="H61" s="138"/>
      <c r="I61" s="138">
        <f>'1 1 Pol'!G126</f>
        <v>0</v>
      </c>
      <c r="J61" s="134" t="str">
        <f>IF(I62=0,"",I61/I62*100)</f>
        <v/>
      </c>
    </row>
    <row r="62" spans="1:10" ht="25.5" customHeight="1" x14ac:dyDescent="0.2">
      <c r="A62" s="126"/>
      <c r="B62" s="131" t="s">
        <v>1</v>
      </c>
      <c r="C62" s="132"/>
      <c r="D62" s="133"/>
      <c r="E62" s="133"/>
      <c r="F62" s="139"/>
      <c r="G62" s="140"/>
      <c r="H62" s="140"/>
      <c r="I62" s="140">
        <f>SUM(I53:I61)</f>
        <v>0</v>
      </c>
      <c r="J62" s="135">
        <f>SUM(J53:J61)</f>
        <v>0</v>
      </c>
    </row>
    <row r="63" spans="1:10" x14ac:dyDescent="0.2">
      <c r="F63" s="89"/>
      <c r="G63" s="89"/>
      <c r="H63" s="89"/>
      <c r="I63" s="89"/>
      <c r="J63" s="136"/>
    </row>
    <row r="64" spans="1:10" x14ac:dyDescent="0.2">
      <c r="F64" s="89"/>
      <c r="G64" s="89"/>
      <c r="H64" s="89"/>
      <c r="I64" s="89"/>
      <c r="J64" s="136"/>
    </row>
    <row r="65" spans="6:10" x14ac:dyDescent="0.2">
      <c r="F65" s="89"/>
      <c r="G65" s="89"/>
      <c r="H65" s="89"/>
      <c r="I65" s="89"/>
      <c r="J65" s="136"/>
    </row>
  </sheetData>
  <sheetProtection algorithmName="SHA-512" hashValue="vAzeLLFwWx9cH4tQbJr+S/UbIbW0TbI65Gd+E+RQoYskvn5v8n/AbqGsslda/Pb2ta9QBmHigObEGo/WNE9FZw==" saltValue="V2PYpg1e1YW/QPUMLmmHw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8:E58"/>
    <mergeCell ref="C59:E59"/>
    <mergeCell ref="C60:E60"/>
    <mergeCell ref="C61:E61"/>
    <mergeCell ref="C53:E53"/>
    <mergeCell ref="C54:E54"/>
    <mergeCell ref="C55:E55"/>
    <mergeCell ref="C56:E56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7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8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9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TMDILnmYAmS6+sG3mwxGETdNTx8us2LD3fn5+f8umnGMegAc8K8RqkrgQyFtztsdvfce38w2BBFyVSpwWTOA5A==" saltValue="cAFVNIqwMWYLQ657TpKvT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D30" sqref="AD30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84</v>
      </c>
      <c r="B1" s="259"/>
      <c r="C1" s="259"/>
      <c r="D1" s="259"/>
      <c r="E1" s="259"/>
      <c r="F1" s="259"/>
      <c r="G1" s="259"/>
      <c r="AG1" t="s">
        <v>85</v>
      </c>
    </row>
    <row r="2" spans="1:60" ht="24.95" customHeight="1" x14ac:dyDescent="0.2">
      <c r="A2" s="50" t="s">
        <v>7</v>
      </c>
      <c r="B2" s="49" t="s">
        <v>47</v>
      </c>
      <c r="C2" s="260" t="s">
        <v>48</v>
      </c>
      <c r="D2" s="261"/>
      <c r="E2" s="261"/>
      <c r="F2" s="261"/>
      <c r="G2" s="262"/>
      <c r="AG2" t="s">
        <v>86</v>
      </c>
    </row>
    <row r="3" spans="1:60" ht="24.95" customHeight="1" x14ac:dyDescent="0.2">
      <c r="A3" s="50" t="s">
        <v>8</v>
      </c>
      <c r="B3" s="49" t="s">
        <v>43</v>
      </c>
      <c r="C3" s="260" t="s">
        <v>44</v>
      </c>
      <c r="D3" s="261"/>
      <c r="E3" s="261"/>
      <c r="F3" s="261"/>
      <c r="G3" s="262"/>
      <c r="AC3" s="123" t="s">
        <v>86</v>
      </c>
      <c r="AG3" t="s">
        <v>87</v>
      </c>
    </row>
    <row r="4" spans="1:60" ht="24.95" customHeight="1" x14ac:dyDescent="0.2">
      <c r="A4" s="142" t="s">
        <v>9</v>
      </c>
      <c r="B4" s="143" t="s">
        <v>43</v>
      </c>
      <c r="C4" s="263" t="s">
        <v>44</v>
      </c>
      <c r="D4" s="264"/>
      <c r="E4" s="264"/>
      <c r="F4" s="264"/>
      <c r="G4" s="265"/>
      <c r="AG4" t="s">
        <v>88</v>
      </c>
    </row>
    <row r="5" spans="1:60" x14ac:dyDescent="0.2">
      <c r="D5" s="10"/>
    </row>
    <row r="6" spans="1:60" ht="38.25" x14ac:dyDescent="0.2">
      <c r="A6" s="145" t="s">
        <v>89</v>
      </c>
      <c r="B6" s="147" t="s">
        <v>90</v>
      </c>
      <c r="C6" s="147" t="s">
        <v>91</v>
      </c>
      <c r="D6" s="146" t="s">
        <v>92</v>
      </c>
      <c r="E6" s="145" t="s">
        <v>93</v>
      </c>
      <c r="F6" s="144" t="s">
        <v>94</v>
      </c>
      <c r="G6" s="145" t="s">
        <v>29</v>
      </c>
      <c r="H6" s="148" t="s">
        <v>30</v>
      </c>
      <c r="I6" s="148" t="s">
        <v>95</v>
      </c>
      <c r="J6" s="148" t="s">
        <v>31</v>
      </c>
      <c r="K6" s="148" t="s">
        <v>96</v>
      </c>
      <c r="L6" s="148" t="s">
        <v>97</v>
      </c>
      <c r="M6" s="148" t="s">
        <v>98</v>
      </c>
      <c r="N6" s="148" t="s">
        <v>99</v>
      </c>
      <c r="O6" s="148" t="s">
        <v>100</v>
      </c>
      <c r="P6" s="148" t="s">
        <v>101</v>
      </c>
      <c r="Q6" s="148" t="s">
        <v>102</v>
      </c>
      <c r="R6" s="148" t="s">
        <v>103</v>
      </c>
      <c r="S6" s="148" t="s">
        <v>104</v>
      </c>
      <c r="T6" s="148" t="s">
        <v>105</v>
      </c>
      <c r="U6" s="148" t="s">
        <v>106</v>
      </c>
      <c r="V6" s="148" t="s">
        <v>107</v>
      </c>
      <c r="W6" s="148" t="s">
        <v>108</v>
      </c>
      <c r="X6" s="148" t="s">
        <v>109</v>
      </c>
      <c r="Y6" s="148" t="s">
        <v>110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5" t="s">
        <v>111</v>
      </c>
      <c r="B8" s="166" t="s">
        <v>43</v>
      </c>
      <c r="C8" s="187" t="s">
        <v>66</v>
      </c>
      <c r="D8" s="167"/>
      <c r="E8" s="168"/>
      <c r="F8" s="169"/>
      <c r="G8" s="169">
        <f>SUMIF(AG9:AG40,"&lt;&gt;NOR",G9:G40)</f>
        <v>0</v>
      </c>
      <c r="H8" s="169"/>
      <c r="I8" s="169">
        <f>SUM(I9:I40)</f>
        <v>0</v>
      </c>
      <c r="J8" s="169"/>
      <c r="K8" s="169">
        <f>SUM(K9:K40)</f>
        <v>0</v>
      </c>
      <c r="L8" s="169"/>
      <c r="M8" s="169">
        <f>SUM(M9:M40)</f>
        <v>0</v>
      </c>
      <c r="N8" s="168"/>
      <c r="O8" s="168">
        <f>SUM(O9:O40)</f>
        <v>6.68</v>
      </c>
      <c r="P8" s="168"/>
      <c r="Q8" s="168">
        <f>SUM(Q9:Q40)</f>
        <v>0</v>
      </c>
      <c r="R8" s="169"/>
      <c r="S8" s="169"/>
      <c r="T8" s="170"/>
      <c r="U8" s="164"/>
      <c r="V8" s="164">
        <f>SUM(V9:V40)</f>
        <v>44.400000000000006</v>
      </c>
      <c r="W8" s="164"/>
      <c r="X8" s="164"/>
      <c r="Y8" s="164"/>
      <c r="AG8" t="s">
        <v>112</v>
      </c>
    </row>
    <row r="9" spans="1:60" outlineLevel="1" x14ac:dyDescent="0.2">
      <c r="A9" s="172">
        <v>1</v>
      </c>
      <c r="B9" s="173" t="s">
        <v>113</v>
      </c>
      <c r="C9" s="188" t="s">
        <v>114</v>
      </c>
      <c r="D9" s="174" t="s">
        <v>115</v>
      </c>
      <c r="E9" s="175">
        <v>8.9674999999999994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 t="s">
        <v>116</v>
      </c>
      <c r="S9" s="177" t="s">
        <v>117</v>
      </c>
      <c r="T9" s="178" t="s">
        <v>117</v>
      </c>
      <c r="U9" s="159">
        <v>0.36499999999999999</v>
      </c>
      <c r="V9" s="159">
        <f>ROUND(E9*U9,2)</f>
        <v>3.27</v>
      </c>
      <c r="W9" s="159"/>
      <c r="X9" s="159" t="s">
        <v>118</v>
      </c>
      <c r="Y9" s="159" t="s">
        <v>119</v>
      </c>
      <c r="Z9" s="149"/>
      <c r="AA9" s="149"/>
      <c r="AB9" s="149"/>
      <c r="AC9" s="149"/>
      <c r="AD9" s="149"/>
      <c r="AE9" s="149"/>
      <c r="AF9" s="149"/>
      <c r="AG9" s="149" t="s">
        <v>120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2" x14ac:dyDescent="0.2">
      <c r="A10" s="156"/>
      <c r="B10" s="157"/>
      <c r="C10" s="255" t="s">
        <v>121</v>
      </c>
      <c r="D10" s="256"/>
      <c r="E10" s="256"/>
      <c r="F10" s="256"/>
      <c r="G10" s="256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122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9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49"/>
      <c r="BC10" s="149"/>
      <c r="BD10" s="149"/>
      <c r="BE10" s="149"/>
      <c r="BF10" s="149"/>
      <c r="BG10" s="149"/>
      <c r="BH10" s="149"/>
    </row>
    <row r="11" spans="1:60" outlineLevel="2" x14ac:dyDescent="0.2">
      <c r="A11" s="156"/>
      <c r="B11" s="157"/>
      <c r="C11" s="189" t="s">
        <v>123</v>
      </c>
      <c r="D11" s="160"/>
      <c r="E11" s="161"/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124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 x14ac:dyDescent="0.2">
      <c r="A12" s="156"/>
      <c r="B12" s="157"/>
      <c r="C12" s="190" t="s">
        <v>125</v>
      </c>
      <c r="D12" s="160"/>
      <c r="E12" s="161">
        <v>13.865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124</v>
      </c>
      <c r="AH12" s="149">
        <v>2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3" x14ac:dyDescent="0.2">
      <c r="A13" s="156"/>
      <c r="B13" s="157"/>
      <c r="C13" s="190" t="s">
        <v>126</v>
      </c>
      <c r="D13" s="160"/>
      <c r="E13" s="161">
        <v>3.09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124</v>
      </c>
      <c r="AH13" s="149">
        <v>2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3" x14ac:dyDescent="0.2">
      <c r="A14" s="156"/>
      <c r="B14" s="157"/>
      <c r="C14" s="190" t="s">
        <v>127</v>
      </c>
      <c r="D14" s="160"/>
      <c r="E14" s="161">
        <v>0.98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124</v>
      </c>
      <c r="AH14" s="149">
        <v>2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3" x14ac:dyDescent="0.2">
      <c r="A15" s="156"/>
      <c r="B15" s="157"/>
      <c r="C15" s="189" t="s">
        <v>128</v>
      </c>
      <c r="D15" s="160"/>
      <c r="E15" s="161"/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124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3" x14ac:dyDescent="0.2">
      <c r="A16" s="156"/>
      <c r="B16" s="157"/>
      <c r="C16" s="191" t="s">
        <v>129</v>
      </c>
      <c r="D16" s="162"/>
      <c r="E16" s="163">
        <v>8.9674999999999994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124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2">
        <v>2</v>
      </c>
      <c r="B17" s="173" t="s">
        <v>130</v>
      </c>
      <c r="C17" s="188" t="s">
        <v>131</v>
      </c>
      <c r="D17" s="174" t="s">
        <v>115</v>
      </c>
      <c r="E17" s="175">
        <v>8.9674999999999994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 t="s">
        <v>116</v>
      </c>
      <c r="S17" s="177" t="s">
        <v>117</v>
      </c>
      <c r="T17" s="178" t="s">
        <v>117</v>
      </c>
      <c r="U17" s="159">
        <v>0.38979999999999998</v>
      </c>
      <c r="V17" s="159">
        <f>ROUND(E17*U17,2)</f>
        <v>3.5</v>
      </c>
      <c r="W17" s="159"/>
      <c r="X17" s="159" t="s">
        <v>118</v>
      </c>
      <c r="Y17" s="159" t="s">
        <v>119</v>
      </c>
      <c r="Z17" s="149"/>
      <c r="AA17" s="149"/>
      <c r="AB17" s="149"/>
      <c r="AC17" s="149"/>
      <c r="AD17" s="149"/>
      <c r="AE17" s="149"/>
      <c r="AF17" s="149"/>
      <c r="AG17" s="149" t="s">
        <v>120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2" x14ac:dyDescent="0.2">
      <c r="A18" s="156"/>
      <c r="B18" s="157"/>
      <c r="C18" s="255" t="s">
        <v>121</v>
      </c>
      <c r="D18" s="256"/>
      <c r="E18" s="256"/>
      <c r="F18" s="256"/>
      <c r="G18" s="256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122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79" t="str">
        <f>C18</f>
        <v>zapažených i nezapažených s urovnáním dna do předepsaného profilu a spádu, s přehozením výkopku na přilehlém terénu na vzdálenost do 3 m od podélné osy rýhy nebo s naložením výkopku na dopravní prostředek.</v>
      </c>
      <c r="BB18" s="149"/>
      <c r="BC18" s="149"/>
      <c r="BD18" s="149"/>
      <c r="BE18" s="149"/>
      <c r="BF18" s="149"/>
      <c r="BG18" s="149"/>
      <c r="BH18" s="149"/>
    </row>
    <row r="19" spans="1:60" outlineLevel="2" x14ac:dyDescent="0.2">
      <c r="A19" s="156"/>
      <c r="B19" s="157"/>
      <c r="C19" s="189" t="s">
        <v>123</v>
      </c>
      <c r="D19" s="160"/>
      <c r="E19" s="161"/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124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3" x14ac:dyDescent="0.2">
      <c r="A20" s="156"/>
      <c r="B20" s="157"/>
      <c r="C20" s="190" t="s">
        <v>125</v>
      </c>
      <c r="D20" s="160"/>
      <c r="E20" s="161">
        <v>13.865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124</v>
      </c>
      <c r="AH20" s="149">
        <v>2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 x14ac:dyDescent="0.2">
      <c r="A21" s="156"/>
      <c r="B21" s="157"/>
      <c r="C21" s="190" t="s">
        <v>126</v>
      </c>
      <c r="D21" s="160"/>
      <c r="E21" s="161">
        <v>3.09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124</v>
      </c>
      <c r="AH21" s="149">
        <v>2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 x14ac:dyDescent="0.2">
      <c r="A22" s="156"/>
      <c r="B22" s="157"/>
      <c r="C22" s="190" t="s">
        <v>127</v>
      </c>
      <c r="D22" s="160"/>
      <c r="E22" s="161">
        <v>0.98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124</v>
      </c>
      <c r="AH22" s="149">
        <v>2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 x14ac:dyDescent="0.2">
      <c r="A23" s="156"/>
      <c r="B23" s="157"/>
      <c r="C23" s="189" t="s">
        <v>128</v>
      </c>
      <c r="D23" s="160"/>
      <c r="E23" s="161"/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124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">
      <c r="A24" s="156"/>
      <c r="B24" s="157"/>
      <c r="C24" s="191" t="s">
        <v>129</v>
      </c>
      <c r="D24" s="162"/>
      <c r="E24" s="163">
        <v>8.9674999999999994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124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2">
        <v>3</v>
      </c>
      <c r="B25" s="173" t="s">
        <v>132</v>
      </c>
      <c r="C25" s="188" t="s">
        <v>133</v>
      </c>
      <c r="D25" s="174" t="s">
        <v>115</v>
      </c>
      <c r="E25" s="175">
        <v>8.9674999999999994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 t="s">
        <v>116</v>
      </c>
      <c r="S25" s="177" t="s">
        <v>117</v>
      </c>
      <c r="T25" s="178" t="s">
        <v>117</v>
      </c>
      <c r="U25" s="159">
        <v>3.5329999999999999</v>
      </c>
      <c r="V25" s="159">
        <f>ROUND(E25*U25,2)</f>
        <v>31.68</v>
      </c>
      <c r="W25" s="159"/>
      <c r="X25" s="159" t="s">
        <v>118</v>
      </c>
      <c r="Y25" s="159" t="s">
        <v>119</v>
      </c>
      <c r="Z25" s="149"/>
      <c r="AA25" s="149"/>
      <c r="AB25" s="149"/>
      <c r="AC25" s="149"/>
      <c r="AD25" s="149"/>
      <c r="AE25" s="149"/>
      <c r="AF25" s="149"/>
      <c r="AG25" s="149" t="s">
        <v>134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255" t="s">
        <v>135</v>
      </c>
      <c r="D26" s="256"/>
      <c r="E26" s="256"/>
      <c r="F26" s="256"/>
      <c r="G26" s="256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122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189" t="s">
        <v>123</v>
      </c>
      <c r="D27" s="160"/>
      <c r="E27" s="161"/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124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 x14ac:dyDescent="0.2">
      <c r="A28" s="156"/>
      <c r="B28" s="157"/>
      <c r="C28" s="190" t="s">
        <v>125</v>
      </c>
      <c r="D28" s="160"/>
      <c r="E28" s="161">
        <v>13.865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124</v>
      </c>
      <c r="AH28" s="149">
        <v>2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3" x14ac:dyDescent="0.2">
      <c r="A29" s="156"/>
      <c r="B29" s="157"/>
      <c r="C29" s="190" t="s">
        <v>126</v>
      </c>
      <c r="D29" s="160"/>
      <c r="E29" s="161">
        <v>3.09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124</v>
      </c>
      <c r="AH29" s="149">
        <v>2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 x14ac:dyDescent="0.2">
      <c r="A30" s="156"/>
      <c r="B30" s="157"/>
      <c r="C30" s="190" t="s">
        <v>127</v>
      </c>
      <c r="D30" s="160"/>
      <c r="E30" s="161">
        <v>0.98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124</v>
      </c>
      <c r="AH30" s="149">
        <v>2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 x14ac:dyDescent="0.2">
      <c r="A31" s="156"/>
      <c r="B31" s="157"/>
      <c r="C31" s="189" t="s">
        <v>128</v>
      </c>
      <c r="D31" s="160"/>
      <c r="E31" s="161"/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124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3" x14ac:dyDescent="0.2">
      <c r="A32" s="156"/>
      <c r="B32" s="157"/>
      <c r="C32" s="191" t="s">
        <v>136</v>
      </c>
      <c r="D32" s="162"/>
      <c r="E32" s="163">
        <v>8.9674999999999994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124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2">
        <v>4</v>
      </c>
      <c r="B33" s="173" t="s">
        <v>137</v>
      </c>
      <c r="C33" s="188" t="s">
        <v>138</v>
      </c>
      <c r="D33" s="174" t="s">
        <v>115</v>
      </c>
      <c r="E33" s="175">
        <v>8.9674999999999994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 t="s">
        <v>116</v>
      </c>
      <c r="S33" s="177" t="s">
        <v>117</v>
      </c>
      <c r="T33" s="178" t="s">
        <v>117</v>
      </c>
      <c r="U33" s="159">
        <v>1.0999999999999999E-2</v>
      </c>
      <c r="V33" s="159">
        <f>ROUND(E33*U33,2)</f>
        <v>0.1</v>
      </c>
      <c r="W33" s="159"/>
      <c r="X33" s="159" t="s">
        <v>118</v>
      </c>
      <c r="Y33" s="159" t="s">
        <v>119</v>
      </c>
      <c r="Z33" s="149"/>
      <c r="AA33" s="149"/>
      <c r="AB33" s="149"/>
      <c r="AC33" s="149"/>
      <c r="AD33" s="149"/>
      <c r="AE33" s="149"/>
      <c r="AF33" s="149"/>
      <c r="AG33" s="149" t="s">
        <v>134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">
      <c r="A34" s="156"/>
      <c r="B34" s="157"/>
      <c r="C34" s="255" t="s">
        <v>139</v>
      </c>
      <c r="D34" s="256"/>
      <c r="E34" s="256"/>
      <c r="F34" s="256"/>
      <c r="G34" s="256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122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80">
        <v>5</v>
      </c>
      <c r="B35" s="181" t="s">
        <v>140</v>
      </c>
      <c r="C35" s="192" t="s">
        <v>141</v>
      </c>
      <c r="D35" s="182" t="s">
        <v>115</v>
      </c>
      <c r="E35" s="183">
        <v>8.9674999999999994</v>
      </c>
      <c r="F35" s="184"/>
      <c r="G35" s="185">
        <f>ROUND(E35*F35,2)</f>
        <v>0</v>
      </c>
      <c r="H35" s="184"/>
      <c r="I35" s="185">
        <f>ROUND(E35*H35,2)</f>
        <v>0</v>
      </c>
      <c r="J35" s="184"/>
      <c r="K35" s="185">
        <f>ROUND(E35*J35,2)</f>
        <v>0</v>
      </c>
      <c r="L35" s="185">
        <v>21</v>
      </c>
      <c r="M35" s="185">
        <f>G35*(1+L35/100)</f>
        <v>0</v>
      </c>
      <c r="N35" s="183">
        <v>0</v>
      </c>
      <c r="O35" s="183">
        <f>ROUND(E35*N35,2)</f>
        <v>0</v>
      </c>
      <c r="P35" s="183">
        <v>0</v>
      </c>
      <c r="Q35" s="183">
        <f>ROUND(E35*P35,2)</f>
        <v>0</v>
      </c>
      <c r="R35" s="185" t="s">
        <v>116</v>
      </c>
      <c r="S35" s="185" t="s">
        <v>117</v>
      </c>
      <c r="T35" s="186" t="s">
        <v>117</v>
      </c>
      <c r="U35" s="159">
        <v>0.65200000000000002</v>
      </c>
      <c r="V35" s="159">
        <f>ROUND(E35*U35,2)</f>
        <v>5.85</v>
      </c>
      <c r="W35" s="159"/>
      <c r="X35" s="159" t="s">
        <v>118</v>
      </c>
      <c r="Y35" s="159" t="s">
        <v>119</v>
      </c>
      <c r="Z35" s="149"/>
      <c r="AA35" s="149"/>
      <c r="AB35" s="149"/>
      <c r="AC35" s="149"/>
      <c r="AD35" s="149"/>
      <c r="AE35" s="149"/>
      <c r="AF35" s="149"/>
      <c r="AG35" s="149" t="s">
        <v>134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72">
        <v>6</v>
      </c>
      <c r="B36" s="173" t="s">
        <v>142</v>
      </c>
      <c r="C36" s="188" t="s">
        <v>143</v>
      </c>
      <c r="D36" s="174" t="s">
        <v>144</v>
      </c>
      <c r="E36" s="175">
        <v>20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3.0000000000000001E-5</v>
      </c>
      <c r="O36" s="175">
        <f>ROUND(E36*N36,2)</f>
        <v>0</v>
      </c>
      <c r="P36" s="175">
        <v>0</v>
      </c>
      <c r="Q36" s="175">
        <f>ROUND(E36*P36,2)</f>
        <v>0</v>
      </c>
      <c r="R36" s="177" t="s">
        <v>145</v>
      </c>
      <c r="S36" s="177" t="s">
        <v>117</v>
      </c>
      <c r="T36" s="178" t="s">
        <v>117</v>
      </c>
      <c r="U36" s="159">
        <v>0</v>
      </c>
      <c r="V36" s="159">
        <f>ROUND(E36*U36,2)</f>
        <v>0</v>
      </c>
      <c r="W36" s="159"/>
      <c r="X36" s="159" t="s">
        <v>146</v>
      </c>
      <c r="Y36" s="159" t="s">
        <v>119</v>
      </c>
      <c r="Z36" s="149"/>
      <c r="AA36" s="149"/>
      <c r="AB36" s="149"/>
      <c r="AC36" s="149"/>
      <c r="AD36" s="149"/>
      <c r="AE36" s="149"/>
      <c r="AF36" s="149"/>
      <c r="AG36" s="149" t="s">
        <v>147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2" x14ac:dyDescent="0.2">
      <c r="A37" s="156"/>
      <c r="B37" s="157"/>
      <c r="C37" s="255" t="s">
        <v>148</v>
      </c>
      <c r="D37" s="256"/>
      <c r="E37" s="256"/>
      <c r="F37" s="256"/>
      <c r="G37" s="256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122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79" t="str">
        <f>C37</f>
        <v>vč. urovnání ornice, naložení na skládce, vodorovným přemístěním ornice na místo rozprostření, založení trávníku osetím a dodávky travního semene.</v>
      </c>
      <c r="BB37" s="149"/>
      <c r="BC37" s="149"/>
      <c r="BD37" s="149"/>
      <c r="BE37" s="149"/>
      <c r="BF37" s="149"/>
      <c r="BG37" s="149"/>
      <c r="BH37" s="149"/>
    </row>
    <row r="38" spans="1:60" outlineLevel="2" x14ac:dyDescent="0.2">
      <c r="A38" s="156"/>
      <c r="B38" s="157"/>
      <c r="C38" s="257" t="s">
        <v>149</v>
      </c>
      <c r="D38" s="258"/>
      <c r="E38" s="258"/>
      <c r="F38" s="258"/>
      <c r="G38" s="258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150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2">
        <v>7</v>
      </c>
      <c r="B39" s="173" t="s">
        <v>151</v>
      </c>
      <c r="C39" s="188" t="s">
        <v>152</v>
      </c>
      <c r="D39" s="174" t="s">
        <v>115</v>
      </c>
      <c r="E39" s="175">
        <v>4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1.67</v>
      </c>
      <c r="O39" s="175">
        <f>ROUND(E39*N39,2)</f>
        <v>6.68</v>
      </c>
      <c r="P39" s="175">
        <v>0</v>
      </c>
      <c r="Q39" s="175">
        <f>ROUND(E39*P39,2)</f>
        <v>0</v>
      </c>
      <c r="R39" s="177" t="s">
        <v>153</v>
      </c>
      <c r="S39" s="177" t="s">
        <v>154</v>
      </c>
      <c r="T39" s="178" t="s">
        <v>155</v>
      </c>
      <c r="U39" s="159">
        <v>0</v>
      </c>
      <c r="V39" s="159">
        <f>ROUND(E39*U39,2)</f>
        <v>0</v>
      </c>
      <c r="W39" s="159"/>
      <c r="X39" s="159" t="s">
        <v>156</v>
      </c>
      <c r="Y39" s="159" t="s">
        <v>119</v>
      </c>
      <c r="Z39" s="149"/>
      <c r="AA39" s="149"/>
      <c r="AB39" s="149"/>
      <c r="AC39" s="149"/>
      <c r="AD39" s="149"/>
      <c r="AE39" s="149"/>
      <c r="AF39" s="149"/>
      <c r="AG39" s="149" t="s">
        <v>157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191" t="s">
        <v>158</v>
      </c>
      <c r="D40" s="162"/>
      <c r="E40" s="163">
        <v>4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124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x14ac:dyDescent="0.2">
      <c r="A41" s="165" t="s">
        <v>111</v>
      </c>
      <c r="B41" s="166" t="s">
        <v>67</v>
      </c>
      <c r="C41" s="187" t="s">
        <v>68</v>
      </c>
      <c r="D41" s="167"/>
      <c r="E41" s="168"/>
      <c r="F41" s="169"/>
      <c r="G41" s="169">
        <f>SUMIF(AG42:AG48,"&lt;&gt;NOR",G42:G48)</f>
        <v>0</v>
      </c>
      <c r="H41" s="169"/>
      <c r="I41" s="169">
        <f>SUM(I42:I48)</f>
        <v>0</v>
      </c>
      <c r="J41" s="169"/>
      <c r="K41" s="169">
        <f>SUM(K42:K48)</f>
        <v>0</v>
      </c>
      <c r="L41" s="169"/>
      <c r="M41" s="169">
        <f>SUM(M42:M48)</f>
        <v>0</v>
      </c>
      <c r="N41" s="168"/>
      <c r="O41" s="168">
        <f>SUM(O42:O48)</f>
        <v>76.099999999999994</v>
      </c>
      <c r="P41" s="168"/>
      <c r="Q41" s="168">
        <f>SUM(Q42:Q48)</f>
        <v>0</v>
      </c>
      <c r="R41" s="169"/>
      <c r="S41" s="169"/>
      <c r="T41" s="170"/>
      <c r="U41" s="164"/>
      <c r="V41" s="164">
        <f>SUM(V42:V48)</f>
        <v>14.38</v>
      </c>
      <c r="W41" s="164"/>
      <c r="X41" s="164"/>
      <c r="Y41" s="164"/>
      <c r="AG41" t="s">
        <v>112</v>
      </c>
    </row>
    <row r="42" spans="1:60" outlineLevel="1" x14ac:dyDescent="0.2">
      <c r="A42" s="172">
        <v>8</v>
      </c>
      <c r="B42" s="173" t="s">
        <v>159</v>
      </c>
      <c r="C42" s="188" t="s">
        <v>160</v>
      </c>
      <c r="D42" s="174" t="s">
        <v>115</v>
      </c>
      <c r="E42" s="175">
        <v>30.13805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2.5249999999999999</v>
      </c>
      <c r="O42" s="175">
        <f>ROUND(E42*N42,2)</f>
        <v>76.099999999999994</v>
      </c>
      <c r="P42" s="175">
        <v>0</v>
      </c>
      <c r="Q42" s="175">
        <f>ROUND(E42*P42,2)</f>
        <v>0</v>
      </c>
      <c r="R42" s="177" t="s">
        <v>161</v>
      </c>
      <c r="S42" s="177" t="s">
        <v>117</v>
      </c>
      <c r="T42" s="178" t="s">
        <v>117</v>
      </c>
      <c r="U42" s="159">
        <v>0.47699999999999998</v>
      </c>
      <c r="V42" s="159">
        <f>ROUND(E42*U42,2)</f>
        <v>14.38</v>
      </c>
      <c r="W42" s="159"/>
      <c r="X42" s="159" t="s">
        <v>118</v>
      </c>
      <c r="Y42" s="159" t="s">
        <v>119</v>
      </c>
      <c r="Z42" s="149"/>
      <c r="AA42" s="149"/>
      <c r="AB42" s="149"/>
      <c r="AC42" s="149"/>
      <c r="AD42" s="149"/>
      <c r="AE42" s="149"/>
      <c r="AF42" s="149"/>
      <c r="AG42" s="149" t="s">
        <v>120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253" t="s">
        <v>162</v>
      </c>
      <c r="D43" s="254"/>
      <c r="E43" s="254"/>
      <c r="F43" s="254"/>
      <c r="G43" s="254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150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189" t="s">
        <v>123</v>
      </c>
      <c r="D44" s="160"/>
      <c r="E44" s="161"/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124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3" x14ac:dyDescent="0.2">
      <c r="A45" s="156"/>
      <c r="B45" s="157"/>
      <c r="C45" s="190" t="s">
        <v>163</v>
      </c>
      <c r="D45" s="160"/>
      <c r="E45" s="161">
        <v>23.792000000000002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124</v>
      </c>
      <c r="AH45" s="149">
        <v>2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3" x14ac:dyDescent="0.2">
      <c r="A46" s="156"/>
      <c r="B46" s="157"/>
      <c r="C46" s="190" t="s">
        <v>164</v>
      </c>
      <c r="D46" s="160"/>
      <c r="E46" s="161">
        <v>4.8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124</v>
      </c>
      <c r="AH46" s="149">
        <v>2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3" x14ac:dyDescent="0.2">
      <c r="A47" s="156"/>
      <c r="B47" s="157"/>
      <c r="C47" s="189" t="s">
        <v>128</v>
      </c>
      <c r="D47" s="160"/>
      <c r="E47" s="161"/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124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3" x14ac:dyDescent="0.2">
      <c r="A48" s="156"/>
      <c r="B48" s="157"/>
      <c r="C48" s="191" t="s">
        <v>165</v>
      </c>
      <c r="D48" s="162"/>
      <c r="E48" s="163">
        <v>30.13805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124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x14ac:dyDescent="0.2">
      <c r="A49" s="165" t="s">
        <v>111</v>
      </c>
      <c r="B49" s="166" t="s">
        <v>69</v>
      </c>
      <c r="C49" s="187" t="s">
        <v>70</v>
      </c>
      <c r="D49" s="167"/>
      <c r="E49" s="168"/>
      <c r="F49" s="169"/>
      <c r="G49" s="169">
        <f>SUMIF(AG50:AG87,"&lt;&gt;NOR",G50:G87)</f>
        <v>0</v>
      </c>
      <c r="H49" s="169"/>
      <c r="I49" s="169">
        <f>SUM(I50:I87)</f>
        <v>0</v>
      </c>
      <c r="J49" s="169"/>
      <c r="K49" s="169">
        <f>SUM(K50:K87)</f>
        <v>0</v>
      </c>
      <c r="L49" s="169"/>
      <c r="M49" s="169">
        <f>SUM(M50:M87)</f>
        <v>0</v>
      </c>
      <c r="N49" s="168"/>
      <c r="O49" s="168">
        <f>SUM(O50:O87)</f>
        <v>63.94</v>
      </c>
      <c r="P49" s="168"/>
      <c r="Q49" s="168">
        <f>SUM(Q50:Q87)</f>
        <v>0</v>
      </c>
      <c r="R49" s="169"/>
      <c r="S49" s="169"/>
      <c r="T49" s="170"/>
      <c r="U49" s="164"/>
      <c r="V49" s="164">
        <f>SUM(V50:V87)</f>
        <v>359.71</v>
      </c>
      <c r="W49" s="164"/>
      <c r="X49" s="164"/>
      <c r="Y49" s="164"/>
      <c r="AG49" t="s">
        <v>112</v>
      </c>
    </row>
    <row r="50" spans="1:60" outlineLevel="1" x14ac:dyDescent="0.2">
      <c r="A50" s="172">
        <v>9</v>
      </c>
      <c r="B50" s="173" t="s">
        <v>166</v>
      </c>
      <c r="C50" s="188" t="s">
        <v>167</v>
      </c>
      <c r="D50" s="174" t="s">
        <v>115</v>
      </c>
      <c r="E50" s="175">
        <v>24.8965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7" t="s">
        <v>161</v>
      </c>
      <c r="S50" s="177" t="s">
        <v>117</v>
      </c>
      <c r="T50" s="178" t="s">
        <v>117</v>
      </c>
      <c r="U50" s="159">
        <v>4.5949999999999998</v>
      </c>
      <c r="V50" s="159">
        <f>ROUND(E50*U50,2)</f>
        <v>114.4</v>
      </c>
      <c r="W50" s="159"/>
      <c r="X50" s="159" t="s">
        <v>118</v>
      </c>
      <c r="Y50" s="159" t="s">
        <v>119</v>
      </c>
      <c r="Z50" s="149"/>
      <c r="AA50" s="149"/>
      <c r="AB50" s="149"/>
      <c r="AC50" s="149"/>
      <c r="AD50" s="149"/>
      <c r="AE50" s="149"/>
      <c r="AF50" s="149"/>
      <c r="AG50" s="149" t="s">
        <v>120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 x14ac:dyDescent="0.2">
      <c r="A51" s="156"/>
      <c r="B51" s="157"/>
      <c r="C51" s="255" t="s">
        <v>168</v>
      </c>
      <c r="D51" s="256"/>
      <c r="E51" s="256"/>
      <c r="F51" s="256"/>
      <c r="G51" s="256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9"/>
      <c r="AA51" s="149"/>
      <c r="AB51" s="149"/>
      <c r="AC51" s="149"/>
      <c r="AD51" s="149"/>
      <c r="AE51" s="149"/>
      <c r="AF51" s="149"/>
      <c r="AG51" s="149" t="s">
        <v>122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 x14ac:dyDescent="0.2">
      <c r="A52" s="156"/>
      <c r="B52" s="157"/>
      <c r="C52" s="191" t="s">
        <v>169</v>
      </c>
      <c r="D52" s="162"/>
      <c r="E52" s="163">
        <v>21.1265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124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3" x14ac:dyDescent="0.2">
      <c r="A53" s="156"/>
      <c r="B53" s="157"/>
      <c r="C53" s="191" t="s">
        <v>170</v>
      </c>
      <c r="D53" s="162"/>
      <c r="E53" s="163">
        <v>3.52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9"/>
      <c r="AA53" s="149"/>
      <c r="AB53" s="149"/>
      <c r="AC53" s="149"/>
      <c r="AD53" s="149"/>
      <c r="AE53" s="149"/>
      <c r="AF53" s="149"/>
      <c r="AG53" s="149" t="s">
        <v>124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3" x14ac:dyDescent="0.2">
      <c r="A54" s="156"/>
      <c r="B54" s="157"/>
      <c r="C54" s="191" t="s">
        <v>171</v>
      </c>
      <c r="D54" s="162"/>
      <c r="E54" s="163">
        <v>0.25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124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2">
        <v>10</v>
      </c>
      <c r="B55" s="173" t="s">
        <v>172</v>
      </c>
      <c r="C55" s="188" t="s">
        <v>173</v>
      </c>
      <c r="D55" s="174" t="s">
        <v>174</v>
      </c>
      <c r="E55" s="175">
        <v>3.1040000000000002E-2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1.0202899999999999</v>
      </c>
      <c r="O55" s="175">
        <f>ROUND(E55*N55,2)</f>
        <v>0.03</v>
      </c>
      <c r="P55" s="175">
        <v>0</v>
      </c>
      <c r="Q55" s="175">
        <f>ROUND(E55*P55,2)</f>
        <v>0</v>
      </c>
      <c r="R55" s="177" t="s">
        <v>161</v>
      </c>
      <c r="S55" s="177" t="s">
        <v>117</v>
      </c>
      <c r="T55" s="178" t="s">
        <v>117</v>
      </c>
      <c r="U55" s="159">
        <v>25.271000000000001</v>
      </c>
      <c r="V55" s="159">
        <f>ROUND(E55*U55,2)</f>
        <v>0.78</v>
      </c>
      <c r="W55" s="159"/>
      <c r="X55" s="159" t="s">
        <v>118</v>
      </c>
      <c r="Y55" s="159" t="s">
        <v>119</v>
      </c>
      <c r="Z55" s="149"/>
      <c r="AA55" s="149"/>
      <c r="AB55" s="149"/>
      <c r="AC55" s="149"/>
      <c r="AD55" s="149"/>
      <c r="AE55" s="149"/>
      <c r="AF55" s="149"/>
      <c r="AG55" s="149" t="s">
        <v>134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 x14ac:dyDescent="0.2">
      <c r="A56" s="156"/>
      <c r="B56" s="157"/>
      <c r="C56" s="255" t="s">
        <v>175</v>
      </c>
      <c r="D56" s="256"/>
      <c r="E56" s="256"/>
      <c r="F56" s="256"/>
      <c r="G56" s="256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122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2" x14ac:dyDescent="0.2">
      <c r="A57" s="156"/>
      <c r="B57" s="157"/>
      <c r="C57" s="189" t="s">
        <v>123</v>
      </c>
      <c r="D57" s="160"/>
      <c r="E57" s="161"/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9"/>
      <c r="AA57" s="149"/>
      <c r="AB57" s="149"/>
      <c r="AC57" s="149"/>
      <c r="AD57" s="149"/>
      <c r="AE57" s="149"/>
      <c r="AF57" s="149"/>
      <c r="AG57" s="149" t="s">
        <v>124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3" x14ac:dyDescent="0.2">
      <c r="A58" s="156"/>
      <c r="B58" s="157"/>
      <c r="C58" s="190" t="s">
        <v>176</v>
      </c>
      <c r="D58" s="160"/>
      <c r="E58" s="161">
        <v>29.14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9"/>
      <c r="AA58" s="149"/>
      <c r="AB58" s="149"/>
      <c r="AC58" s="149"/>
      <c r="AD58" s="149"/>
      <c r="AE58" s="149"/>
      <c r="AF58" s="149"/>
      <c r="AG58" s="149" t="s">
        <v>124</v>
      </c>
      <c r="AH58" s="149">
        <v>2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3" x14ac:dyDescent="0.2">
      <c r="A59" s="156"/>
      <c r="B59" s="157"/>
      <c r="C59" s="190" t="s">
        <v>177</v>
      </c>
      <c r="D59" s="160"/>
      <c r="E59" s="161">
        <v>4.4000000000000004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124</v>
      </c>
      <c r="AH59" s="149">
        <v>2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3" x14ac:dyDescent="0.2">
      <c r="A60" s="156"/>
      <c r="B60" s="157"/>
      <c r="C60" s="189" t="s">
        <v>128</v>
      </c>
      <c r="D60" s="160"/>
      <c r="E60" s="161"/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124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3" x14ac:dyDescent="0.2">
      <c r="A61" s="156"/>
      <c r="B61" s="157"/>
      <c r="C61" s="191" t="s">
        <v>178</v>
      </c>
      <c r="D61" s="162"/>
      <c r="E61" s="163">
        <v>3.1040000000000002E-2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9"/>
      <c r="AA61" s="149"/>
      <c r="AB61" s="149"/>
      <c r="AC61" s="149"/>
      <c r="AD61" s="149"/>
      <c r="AE61" s="149"/>
      <c r="AF61" s="149"/>
      <c r="AG61" s="149" t="s">
        <v>124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2">
        <v>11</v>
      </c>
      <c r="B62" s="173" t="s">
        <v>179</v>
      </c>
      <c r="C62" s="188" t="s">
        <v>180</v>
      </c>
      <c r="D62" s="174" t="s">
        <v>144</v>
      </c>
      <c r="E62" s="175">
        <v>102.536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2.214E-2</v>
      </c>
      <c r="O62" s="175">
        <f>ROUND(E62*N62,2)</f>
        <v>2.27</v>
      </c>
      <c r="P62" s="175">
        <v>0</v>
      </c>
      <c r="Q62" s="175">
        <f>ROUND(E62*P62,2)</f>
        <v>0</v>
      </c>
      <c r="R62" s="177" t="s">
        <v>161</v>
      </c>
      <c r="S62" s="177" t="s">
        <v>117</v>
      </c>
      <c r="T62" s="178" t="s">
        <v>117</v>
      </c>
      <c r="U62" s="159">
        <v>1.248</v>
      </c>
      <c r="V62" s="159">
        <f>ROUND(E62*U62,2)</f>
        <v>127.96</v>
      </c>
      <c r="W62" s="159"/>
      <c r="X62" s="159" t="s">
        <v>118</v>
      </c>
      <c r="Y62" s="159" t="s">
        <v>119</v>
      </c>
      <c r="Z62" s="149"/>
      <c r="AA62" s="149"/>
      <c r="AB62" s="149"/>
      <c r="AC62" s="149"/>
      <c r="AD62" s="149"/>
      <c r="AE62" s="149"/>
      <c r="AF62" s="149"/>
      <c r="AG62" s="149" t="s">
        <v>120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2" x14ac:dyDescent="0.2">
      <c r="A63" s="156"/>
      <c r="B63" s="157"/>
      <c r="C63" s="191" t="s">
        <v>181</v>
      </c>
      <c r="D63" s="162"/>
      <c r="E63" s="163">
        <v>84.506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124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">
      <c r="A64" s="156"/>
      <c r="B64" s="157"/>
      <c r="C64" s="191" t="s">
        <v>182</v>
      </c>
      <c r="D64" s="162"/>
      <c r="E64" s="163">
        <v>14.08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124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3" x14ac:dyDescent="0.2">
      <c r="A65" s="156"/>
      <c r="B65" s="157"/>
      <c r="C65" s="191" t="s">
        <v>183</v>
      </c>
      <c r="D65" s="162"/>
      <c r="E65" s="163">
        <v>1.6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9"/>
      <c r="AA65" s="149"/>
      <c r="AB65" s="149"/>
      <c r="AC65" s="149"/>
      <c r="AD65" s="149"/>
      <c r="AE65" s="149"/>
      <c r="AF65" s="149"/>
      <c r="AG65" s="149" t="s">
        <v>124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3" x14ac:dyDescent="0.2">
      <c r="A66" s="156"/>
      <c r="B66" s="157"/>
      <c r="C66" s="191" t="s">
        <v>184</v>
      </c>
      <c r="D66" s="162"/>
      <c r="E66" s="163">
        <v>1.85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9"/>
      <c r="AA66" s="149"/>
      <c r="AB66" s="149"/>
      <c r="AC66" s="149"/>
      <c r="AD66" s="149"/>
      <c r="AE66" s="149"/>
      <c r="AF66" s="149"/>
      <c r="AG66" s="149" t="s">
        <v>124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3" x14ac:dyDescent="0.2">
      <c r="A67" s="156"/>
      <c r="B67" s="157"/>
      <c r="C67" s="191" t="s">
        <v>185</v>
      </c>
      <c r="D67" s="162"/>
      <c r="E67" s="163">
        <v>0.5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9"/>
      <c r="AA67" s="149"/>
      <c r="AB67" s="149"/>
      <c r="AC67" s="149"/>
      <c r="AD67" s="149"/>
      <c r="AE67" s="149"/>
      <c r="AF67" s="149"/>
      <c r="AG67" s="149" t="s">
        <v>124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2">
        <v>12</v>
      </c>
      <c r="B68" s="173" t="s">
        <v>186</v>
      </c>
      <c r="C68" s="188" t="s">
        <v>187</v>
      </c>
      <c r="D68" s="174" t="s">
        <v>115</v>
      </c>
      <c r="E68" s="175">
        <v>24.8965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7"/>
      <c r="S68" s="177" t="s">
        <v>188</v>
      </c>
      <c r="T68" s="178" t="s">
        <v>155</v>
      </c>
      <c r="U68" s="159">
        <v>4.3600000000000003</v>
      </c>
      <c r="V68" s="159">
        <f>ROUND(E68*U68,2)</f>
        <v>108.55</v>
      </c>
      <c r="W68" s="159"/>
      <c r="X68" s="159" t="s">
        <v>118</v>
      </c>
      <c r="Y68" s="159" t="s">
        <v>119</v>
      </c>
      <c r="Z68" s="149"/>
      <c r="AA68" s="149"/>
      <c r="AB68" s="149"/>
      <c r="AC68" s="149"/>
      <c r="AD68" s="149"/>
      <c r="AE68" s="149"/>
      <c r="AF68" s="149"/>
      <c r="AG68" s="149" t="s">
        <v>120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2" x14ac:dyDescent="0.2">
      <c r="A69" s="156"/>
      <c r="B69" s="157"/>
      <c r="C69" s="191" t="s">
        <v>169</v>
      </c>
      <c r="D69" s="162"/>
      <c r="E69" s="163">
        <v>21.1265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124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3" x14ac:dyDescent="0.2">
      <c r="A70" s="156"/>
      <c r="B70" s="157"/>
      <c r="C70" s="191" t="s">
        <v>170</v>
      </c>
      <c r="D70" s="162"/>
      <c r="E70" s="163">
        <v>3.52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9"/>
      <c r="AA70" s="149"/>
      <c r="AB70" s="149"/>
      <c r="AC70" s="149"/>
      <c r="AD70" s="149"/>
      <c r="AE70" s="149"/>
      <c r="AF70" s="149"/>
      <c r="AG70" s="149" t="s">
        <v>124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3" x14ac:dyDescent="0.2">
      <c r="A71" s="156"/>
      <c r="B71" s="157"/>
      <c r="C71" s="191" t="s">
        <v>171</v>
      </c>
      <c r="D71" s="162"/>
      <c r="E71" s="163">
        <v>0.25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9"/>
      <c r="AA71" s="149"/>
      <c r="AB71" s="149"/>
      <c r="AC71" s="149"/>
      <c r="AD71" s="149"/>
      <c r="AE71" s="149"/>
      <c r="AF71" s="149"/>
      <c r="AG71" s="149" t="s">
        <v>124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2">
        <v>13</v>
      </c>
      <c r="B72" s="173" t="s">
        <v>189</v>
      </c>
      <c r="C72" s="188" t="s">
        <v>190</v>
      </c>
      <c r="D72" s="174" t="s">
        <v>191</v>
      </c>
      <c r="E72" s="175">
        <v>33.54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7"/>
      <c r="S72" s="177" t="s">
        <v>188</v>
      </c>
      <c r="T72" s="178" t="s">
        <v>155</v>
      </c>
      <c r="U72" s="159">
        <v>0.23899999999999999</v>
      </c>
      <c r="V72" s="159">
        <f>ROUND(E72*U72,2)</f>
        <v>8.02</v>
      </c>
      <c r="W72" s="159"/>
      <c r="X72" s="159" t="s">
        <v>118</v>
      </c>
      <c r="Y72" s="159" t="s">
        <v>119</v>
      </c>
      <c r="Z72" s="149"/>
      <c r="AA72" s="149"/>
      <c r="AB72" s="149"/>
      <c r="AC72" s="149"/>
      <c r="AD72" s="149"/>
      <c r="AE72" s="149"/>
      <c r="AF72" s="149"/>
      <c r="AG72" s="149" t="s">
        <v>120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2" x14ac:dyDescent="0.2">
      <c r="A73" s="156"/>
      <c r="B73" s="157"/>
      <c r="C73" s="191" t="s">
        <v>192</v>
      </c>
      <c r="D73" s="162"/>
      <c r="E73" s="163">
        <v>29.14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124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3" x14ac:dyDescent="0.2">
      <c r="A74" s="156"/>
      <c r="B74" s="157"/>
      <c r="C74" s="191" t="s">
        <v>193</v>
      </c>
      <c r="D74" s="162"/>
      <c r="E74" s="163">
        <v>4.4000000000000004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9"/>
      <c r="AA74" s="149"/>
      <c r="AB74" s="149"/>
      <c r="AC74" s="149"/>
      <c r="AD74" s="149"/>
      <c r="AE74" s="149"/>
      <c r="AF74" s="149"/>
      <c r="AG74" s="149" t="s">
        <v>124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2">
        <v>14</v>
      </c>
      <c r="B75" s="173" t="s">
        <v>194</v>
      </c>
      <c r="C75" s="188" t="s">
        <v>195</v>
      </c>
      <c r="D75" s="174" t="s">
        <v>174</v>
      </c>
      <c r="E75" s="175">
        <v>57.261949999999999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1</v>
      </c>
      <c r="O75" s="175">
        <f>ROUND(E75*N75,2)</f>
        <v>57.26</v>
      </c>
      <c r="P75" s="175">
        <v>0</v>
      </c>
      <c r="Q75" s="175">
        <f>ROUND(E75*P75,2)</f>
        <v>0</v>
      </c>
      <c r="R75" s="177"/>
      <c r="S75" s="177" t="s">
        <v>188</v>
      </c>
      <c r="T75" s="178" t="s">
        <v>155</v>
      </c>
      <c r="U75" s="159">
        <v>0</v>
      </c>
      <c r="V75" s="159">
        <f>ROUND(E75*U75,2)</f>
        <v>0</v>
      </c>
      <c r="W75" s="159"/>
      <c r="X75" s="159" t="s">
        <v>156</v>
      </c>
      <c r="Y75" s="159" t="s">
        <v>119</v>
      </c>
      <c r="Z75" s="149"/>
      <c r="AA75" s="149"/>
      <c r="AB75" s="149"/>
      <c r="AC75" s="149"/>
      <c r="AD75" s="149"/>
      <c r="AE75" s="149"/>
      <c r="AF75" s="149"/>
      <c r="AG75" s="149" t="s">
        <v>157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">
      <c r="A76" s="156"/>
      <c r="B76" s="157"/>
      <c r="C76" s="189" t="s">
        <v>123</v>
      </c>
      <c r="D76" s="160"/>
      <c r="E76" s="161"/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124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3" x14ac:dyDescent="0.2">
      <c r="A77" s="156"/>
      <c r="B77" s="157"/>
      <c r="C77" s="190" t="s">
        <v>196</v>
      </c>
      <c r="D77" s="160"/>
      <c r="E77" s="161">
        <v>21.1265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9"/>
      <c r="AA77" s="149"/>
      <c r="AB77" s="149"/>
      <c r="AC77" s="149"/>
      <c r="AD77" s="149"/>
      <c r="AE77" s="149"/>
      <c r="AF77" s="149"/>
      <c r="AG77" s="149" t="s">
        <v>124</v>
      </c>
      <c r="AH77" s="149">
        <v>2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3" x14ac:dyDescent="0.2">
      <c r="A78" s="156"/>
      <c r="B78" s="157"/>
      <c r="C78" s="190" t="s">
        <v>197</v>
      </c>
      <c r="D78" s="160"/>
      <c r="E78" s="161">
        <v>3.52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124</v>
      </c>
      <c r="AH78" s="149">
        <v>2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3" x14ac:dyDescent="0.2">
      <c r="A79" s="156"/>
      <c r="B79" s="157"/>
      <c r="C79" s="190" t="s">
        <v>198</v>
      </c>
      <c r="D79" s="160"/>
      <c r="E79" s="161">
        <v>0.25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9"/>
      <c r="AA79" s="149"/>
      <c r="AB79" s="149"/>
      <c r="AC79" s="149"/>
      <c r="AD79" s="149"/>
      <c r="AE79" s="149"/>
      <c r="AF79" s="149"/>
      <c r="AG79" s="149" t="s">
        <v>124</v>
      </c>
      <c r="AH79" s="149">
        <v>2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3" x14ac:dyDescent="0.2">
      <c r="A80" s="156"/>
      <c r="B80" s="157"/>
      <c r="C80" s="189" t="s">
        <v>128</v>
      </c>
      <c r="D80" s="160"/>
      <c r="E80" s="161"/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9"/>
      <c r="AA80" s="149"/>
      <c r="AB80" s="149"/>
      <c r="AC80" s="149"/>
      <c r="AD80" s="149"/>
      <c r="AE80" s="149"/>
      <c r="AF80" s="149"/>
      <c r="AG80" s="149" t="s">
        <v>124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3" x14ac:dyDescent="0.2">
      <c r="A81" s="156"/>
      <c r="B81" s="157"/>
      <c r="C81" s="191" t="s">
        <v>199</v>
      </c>
      <c r="D81" s="162"/>
      <c r="E81" s="163">
        <v>57.261949999999999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9"/>
      <c r="AA81" s="149"/>
      <c r="AB81" s="149"/>
      <c r="AC81" s="149"/>
      <c r="AD81" s="149"/>
      <c r="AE81" s="149"/>
      <c r="AF81" s="149"/>
      <c r="AG81" s="149" t="s">
        <v>124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2">
        <v>15</v>
      </c>
      <c r="B82" s="173" t="s">
        <v>200</v>
      </c>
      <c r="C82" s="188" t="s">
        <v>201</v>
      </c>
      <c r="D82" s="174" t="s">
        <v>144</v>
      </c>
      <c r="E82" s="175">
        <v>20.291699999999999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5">
        <v>0.216</v>
      </c>
      <c r="O82" s="175">
        <f>ROUND(E82*N82,2)</f>
        <v>4.38</v>
      </c>
      <c r="P82" s="175">
        <v>0</v>
      </c>
      <c r="Q82" s="175">
        <f>ROUND(E82*P82,2)</f>
        <v>0</v>
      </c>
      <c r="R82" s="177"/>
      <c r="S82" s="177" t="s">
        <v>188</v>
      </c>
      <c r="T82" s="178" t="s">
        <v>155</v>
      </c>
      <c r="U82" s="159">
        <v>0</v>
      </c>
      <c r="V82" s="159">
        <f>ROUND(E82*U82,2)</f>
        <v>0</v>
      </c>
      <c r="W82" s="159"/>
      <c r="X82" s="159" t="s">
        <v>156</v>
      </c>
      <c r="Y82" s="159" t="s">
        <v>119</v>
      </c>
      <c r="Z82" s="149"/>
      <c r="AA82" s="149"/>
      <c r="AB82" s="149"/>
      <c r="AC82" s="149"/>
      <c r="AD82" s="149"/>
      <c r="AE82" s="149"/>
      <c r="AF82" s="149"/>
      <c r="AG82" s="149" t="s">
        <v>157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2" x14ac:dyDescent="0.2">
      <c r="A83" s="156"/>
      <c r="B83" s="157"/>
      <c r="C83" s="189" t="s">
        <v>123</v>
      </c>
      <c r="D83" s="160"/>
      <c r="E83" s="161"/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124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3" x14ac:dyDescent="0.2">
      <c r="A84" s="156"/>
      <c r="B84" s="157"/>
      <c r="C84" s="190" t="s">
        <v>176</v>
      </c>
      <c r="D84" s="160"/>
      <c r="E84" s="161">
        <v>29.14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9"/>
      <c r="AA84" s="149"/>
      <c r="AB84" s="149"/>
      <c r="AC84" s="149"/>
      <c r="AD84" s="149"/>
      <c r="AE84" s="149"/>
      <c r="AF84" s="149"/>
      <c r="AG84" s="149" t="s">
        <v>124</v>
      </c>
      <c r="AH84" s="149">
        <v>2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3" x14ac:dyDescent="0.2">
      <c r="A85" s="156"/>
      <c r="B85" s="157"/>
      <c r="C85" s="190" t="s">
        <v>177</v>
      </c>
      <c r="D85" s="160"/>
      <c r="E85" s="161">
        <v>4.4000000000000004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9"/>
      <c r="AA85" s="149"/>
      <c r="AB85" s="149"/>
      <c r="AC85" s="149"/>
      <c r="AD85" s="149"/>
      <c r="AE85" s="149"/>
      <c r="AF85" s="149"/>
      <c r="AG85" s="149" t="s">
        <v>124</v>
      </c>
      <c r="AH85" s="149">
        <v>2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3" x14ac:dyDescent="0.2">
      <c r="A86" s="156"/>
      <c r="B86" s="157"/>
      <c r="C86" s="189" t="s">
        <v>128</v>
      </c>
      <c r="D86" s="160"/>
      <c r="E86" s="161"/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 t="s">
        <v>124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3" x14ac:dyDescent="0.2">
      <c r="A87" s="156"/>
      <c r="B87" s="157"/>
      <c r="C87" s="191" t="s">
        <v>202</v>
      </c>
      <c r="D87" s="162"/>
      <c r="E87" s="163">
        <v>20.291699999999999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9"/>
      <c r="AA87" s="149"/>
      <c r="AB87" s="149"/>
      <c r="AC87" s="149"/>
      <c r="AD87" s="149"/>
      <c r="AE87" s="149"/>
      <c r="AF87" s="149"/>
      <c r="AG87" s="149" t="s">
        <v>124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x14ac:dyDescent="0.2">
      <c r="A88" s="165" t="s">
        <v>111</v>
      </c>
      <c r="B88" s="166" t="s">
        <v>71</v>
      </c>
      <c r="C88" s="187" t="s">
        <v>72</v>
      </c>
      <c r="D88" s="167"/>
      <c r="E88" s="168"/>
      <c r="F88" s="169"/>
      <c r="G88" s="169">
        <f>SUMIF(AG89:AG89,"&lt;&gt;NOR",G89:G89)</f>
        <v>0</v>
      </c>
      <c r="H88" s="169"/>
      <c r="I88" s="169">
        <f>SUM(I89:I89)</f>
        <v>0</v>
      </c>
      <c r="J88" s="169"/>
      <c r="K88" s="169">
        <f>SUM(K89:K89)</f>
        <v>0</v>
      </c>
      <c r="L88" s="169"/>
      <c r="M88" s="169">
        <f>SUM(M89:M89)</f>
        <v>0</v>
      </c>
      <c r="N88" s="168"/>
      <c r="O88" s="168">
        <f>SUM(O89:O89)</f>
        <v>0.02</v>
      </c>
      <c r="P88" s="168"/>
      <c r="Q88" s="168">
        <f>SUM(Q89:Q89)</f>
        <v>0</v>
      </c>
      <c r="R88" s="169"/>
      <c r="S88" s="169"/>
      <c r="T88" s="170"/>
      <c r="U88" s="164"/>
      <c r="V88" s="164">
        <f>SUM(V89:V89)</f>
        <v>3.54</v>
      </c>
      <c r="W88" s="164"/>
      <c r="X88" s="164"/>
      <c r="Y88" s="164"/>
      <c r="AG88" t="s">
        <v>112</v>
      </c>
    </row>
    <row r="89" spans="1:60" outlineLevel="1" x14ac:dyDescent="0.2">
      <c r="A89" s="180">
        <v>16</v>
      </c>
      <c r="B89" s="181" t="s">
        <v>203</v>
      </c>
      <c r="C89" s="192" t="s">
        <v>204</v>
      </c>
      <c r="D89" s="182" t="s">
        <v>144</v>
      </c>
      <c r="E89" s="183">
        <v>20</v>
      </c>
      <c r="F89" s="184"/>
      <c r="G89" s="185">
        <f>ROUND(E89*F89,2)</f>
        <v>0</v>
      </c>
      <c r="H89" s="184"/>
      <c r="I89" s="185">
        <f>ROUND(E89*H89,2)</f>
        <v>0</v>
      </c>
      <c r="J89" s="184"/>
      <c r="K89" s="185">
        <f>ROUND(E89*J89,2)</f>
        <v>0</v>
      </c>
      <c r="L89" s="185">
        <v>21</v>
      </c>
      <c r="M89" s="185">
        <f>G89*(1+L89/100)</f>
        <v>0</v>
      </c>
      <c r="N89" s="183">
        <v>1.2099999999999999E-3</v>
      </c>
      <c r="O89" s="183">
        <f>ROUND(E89*N89,2)</f>
        <v>0.02</v>
      </c>
      <c r="P89" s="183">
        <v>0</v>
      </c>
      <c r="Q89" s="183">
        <f>ROUND(E89*P89,2)</f>
        <v>0</v>
      </c>
      <c r="R89" s="185" t="s">
        <v>205</v>
      </c>
      <c r="S89" s="185" t="s">
        <v>117</v>
      </c>
      <c r="T89" s="186" t="s">
        <v>117</v>
      </c>
      <c r="U89" s="159">
        <v>0.17699999999999999</v>
      </c>
      <c r="V89" s="159">
        <f>ROUND(E89*U89,2)</f>
        <v>3.54</v>
      </c>
      <c r="W89" s="159"/>
      <c r="X89" s="159" t="s">
        <v>118</v>
      </c>
      <c r="Y89" s="159" t="s">
        <v>119</v>
      </c>
      <c r="Z89" s="149"/>
      <c r="AA89" s="149"/>
      <c r="AB89" s="149"/>
      <c r="AC89" s="149"/>
      <c r="AD89" s="149"/>
      <c r="AE89" s="149"/>
      <c r="AF89" s="149"/>
      <c r="AG89" s="149" t="s">
        <v>134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x14ac:dyDescent="0.2">
      <c r="A90" s="165" t="s">
        <v>111</v>
      </c>
      <c r="B90" s="166" t="s">
        <v>73</v>
      </c>
      <c r="C90" s="187" t="s">
        <v>74</v>
      </c>
      <c r="D90" s="167"/>
      <c r="E90" s="168"/>
      <c r="F90" s="169"/>
      <c r="G90" s="169">
        <f>SUMIF(AG91:AG108,"&lt;&gt;NOR",G91:G108)</f>
        <v>0</v>
      </c>
      <c r="H90" s="169"/>
      <c r="I90" s="169">
        <f>SUM(I91:I108)</f>
        <v>0</v>
      </c>
      <c r="J90" s="169"/>
      <c r="K90" s="169">
        <f>SUM(K91:K108)</f>
        <v>0</v>
      </c>
      <c r="L90" s="169"/>
      <c r="M90" s="169">
        <f>SUM(M91:M108)</f>
        <v>0</v>
      </c>
      <c r="N90" s="168"/>
      <c r="O90" s="168">
        <f>SUM(O91:O108)</f>
        <v>0.02</v>
      </c>
      <c r="P90" s="168"/>
      <c r="Q90" s="168">
        <f>SUM(Q91:Q108)</f>
        <v>62.82</v>
      </c>
      <c r="R90" s="169"/>
      <c r="S90" s="169"/>
      <c r="T90" s="170"/>
      <c r="U90" s="164"/>
      <c r="V90" s="164">
        <f>SUM(V91:V108)</f>
        <v>102.47</v>
      </c>
      <c r="W90" s="164"/>
      <c r="X90" s="164"/>
      <c r="Y90" s="164"/>
      <c r="AG90" t="s">
        <v>112</v>
      </c>
    </row>
    <row r="91" spans="1:60" outlineLevel="1" x14ac:dyDescent="0.2">
      <c r="A91" s="172">
        <v>17</v>
      </c>
      <c r="B91" s="173" t="s">
        <v>206</v>
      </c>
      <c r="C91" s="188" t="s">
        <v>207</v>
      </c>
      <c r="D91" s="174" t="s">
        <v>115</v>
      </c>
      <c r="E91" s="175">
        <v>10.843999999999999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2.2000000000000002</v>
      </c>
      <c r="Q91" s="175">
        <f>ROUND(E91*P91,2)</f>
        <v>23.86</v>
      </c>
      <c r="R91" s="177" t="s">
        <v>208</v>
      </c>
      <c r="S91" s="177" t="s">
        <v>117</v>
      </c>
      <c r="T91" s="178" t="s">
        <v>117</v>
      </c>
      <c r="U91" s="159">
        <v>3.8580000000000001</v>
      </c>
      <c r="V91" s="159">
        <f>ROUND(E91*U91,2)</f>
        <v>41.84</v>
      </c>
      <c r="W91" s="159"/>
      <c r="X91" s="159" t="s">
        <v>118</v>
      </c>
      <c r="Y91" s="159" t="s">
        <v>119</v>
      </c>
      <c r="Z91" s="149"/>
      <c r="AA91" s="149"/>
      <c r="AB91" s="149"/>
      <c r="AC91" s="149"/>
      <c r="AD91" s="149"/>
      <c r="AE91" s="149"/>
      <c r="AF91" s="149"/>
      <c r="AG91" s="149" t="s">
        <v>120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 x14ac:dyDescent="0.2">
      <c r="A92" s="156"/>
      <c r="B92" s="157"/>
      <c r="C92" s="255" t="s">
        <v>209</v>
      </c>
      <c r="D92" s="256"/>
      <c r="E92" s="256"/>
      <c r="F92" s="256"/>
      <c r="G92" s="256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9"/>
      <c r="AA92" s="149"/>
      <c r="AB92" s="149"/>
      <c r="AC92" s="149"/>
      <c r="AD92" s="149"/>
      <c r="AE92" s="149"/>
      <c r="AF92" s="149"/>
      <c r="AG92" s="149" t="s">
        <v>122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2" x14ac:dyDescent="0.2">
      <c r="A93" s="156"/>
      <c r="B93" s="157"/>
      <c r="C93" s="191" t="s">
        <v>210</v>
      </c>
      <c r="D93" s="162"/>
      <c r="E93" s="163">
        <v>8.3190000000000008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124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3" x14ac:dyDescent="0.2">
      <c r="A94" s="156"/>
      <c r="B94" s="157"/>
      <c r="C94" s="191" t="s">
        <v>211</v>
      </c>
      <c r="D94" s="162"/>
      <c r="E94" s="163">
        <v>1.5449999999999999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9"/>
      <c r="AA94" s="149"/>
      <c r="AB94" s="149"/>
      <c r="AC94" s="149"/>
      <c r="AD94" s="149"/>
      <c r="AE94" s="149"/>
      <c r="AF94" s="149"/>
      <c r="AG94" s="149" t="s">
        <v>124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3" x14ac:dyDescent="0.2">
      <c r="A95" s="156"/>
      <c r="B95" s="157"/>
      <c r="C95" s="191" t="s">
        <v>212</v>
      </c>
      <c r="D95" s="162"/>
      <c r="E95" s="163">
        <v>0.98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124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2">
        <v>18</v>
      </c>
      <c r="B96" s="173" t="s">
        <v>213</v>
      </c>
      <c r="C96" s="188" t="s">
        <v>214</v>
      </c>
      <c r="D96" s="174" t="s">
        <v>115</v>
      </c>
      <c r="E96" s="175">
        <v>13.083629999999999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1.1199999999999999E-3</v>
      </c>
      <c r="O96" s="175">
        <f>ROUND(E96*N96,2)</f>
        <v>0.01</v>
      </c>
      <c r="P96" s="175">
        <v>2.5</v>
      </c>
      <c r="Q96" s="175">
        <f>ROUND(E96*P96,2)</f>
        <v>32.71</v>
      </c>
      <c r="R96" s="177" t="s">
        <v>208</v>
      </c>
      <c r="S96" s="177" t="s">
        <v>117</v>
      </c>
      <c r="T96" s="178" t="s">
        <v>117</v>
      </c>
      <c r="U96" s="159">
        <v>2.605</v>
      </c>
      <c r="V96" s="159">
        <f>ROUND(E96*U96,2)</f>
        <v>34.08</v>
      </c>
      <c r="W96" s="159"/>
      <c r="X96" s="159" t="s">
        <v>118</v>
      </c>
      <c r="Y96" s="159" t="s">
        <v>119</v>
      </c>
      <c r="Z96" s="149"/>
      <c r="AA96" s="149"/>
      <c r="AB96" s="149"/>
      <c r="AC96" s="149"/>
      <c r="AD96" s="149"/>
      <c r="AE96" s="149"/>
      <c r="AF96" s="149"/>
      <c r="AG96" s="149" t="s">
        <v>134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ht="22.5" outlineLevel="2" x14ac:dyDescent="0.2">
      <c r="A97" s="156"/>
      <c r="B97" s="157"/>
      <c r="C97" s="255" t="s">
        <v>215</v>
      </c>
      <c r="D97" s="256"/>
      <c r="E97" s="256"/>
      <c r="F97" s="256"/>
      <c r="G97" s="256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9"/>
      <c r="AA97" s="149"/>
      <c r="AB97" s="149"/>
      <c r="AC97" s="149"/>
      <c r="AD97" s="149"/>
      <c r="AE97" s="149"/>
      <c r="AF97" s="149"/>
      <c r="AG97" s="149" t="s">
        <v>122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79" t="str">
        <f>C97</f>
        <v>nebo vybourání otvorů průřezové plochy přes 4 m2 ve zdivu nadzákladovém, včetně pomocného lešení o výšce podlahy do 1900 mm a pro zatížení do 1,5 kPa  (150 kg/m2),</v>
      </c>
      <c r="BB97" s="149"/>
      <c r="BC97" s="149"/>
      <c r="BD97" s="149"/>
      <c r="BE97" s="149"/>
      <c r="BF97" s="149"/>
      <c r="BG97" s="149"/>
      <c r="BH97" s="149"/>
    </row>
    <row r="98" spans="1:60" outlineLevel="2" x14ac:dyDescent="0.2">
      <c r="A98" s="156"/>
      <c r="B98" s="157"/>
      <c r="C98" s="191" t="s">
        <v>216</v>
      </c>
      <c r="D98" s="162"/>
      <c r="E98" s="163">
        <v>10.87016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9"/>
      <c r="AA98" s="149"/>
      <c r="AB98" s="149"/>
      <c r="AC98" s="149"/>
      <c r="AD98" s="149"/>
      <c r="AE98" s="149"/>
      <c r="AF98" s="149"/>
      <c r="AG98" s="149" t="s">
        <v>124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3" x14ac:dyDescent="0.2">
      <c r="A99" s="156"/>
      <c r="B99" s="157"/>
      <c r="C99" s="191" t="s">
        <v>217</v>
      </c>
      <c r="D99" s="162"/>
      <c r="E99" s="163">
        <v>2.21347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9"/>
      <c r="AA99" s="149"/>
      <c r="AB99" s="149"/>
      <c r="AC99" s="149"/>
      <c r="AD99" s="149"/>
      <c r="AE99" s="149"/>
      <c r="AF99" s="149"/>
      <c r="AG99" s="149" t="s">
        <v>124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2">
        <v>19</v>
      </c>
      <c r="B100" s="173" t="s">
        <v>218</v>
      </c>
      <c r="C100" s="188" t="s">
        <v>219</v>
      </c>
      <c r="D100" s="174" t="s">
        <v>115</v>
      </c>
      <c r="E100" s="175">
        <v>1.3320000000000001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8.3300000000000006E-3</v>
      </c>
      <c r="O100" s="175">
        <f>ROUND(E100*N100,2)</f>
        <v>0.01</v>
      </c>
      <c r="P100" s="175">
        <v>2.5</v>
      </c>
      <c r="Q100" s="175">
        <f>ROUND(E100*P100,2)</f>
        <v>3.33</v>
      </c>
      <c r="R100" s="177" t="s">
        <v>208</v>
      </c>
      <c r="S100" s="177" t="s">
        <v>117</v>
      </c>
      <c r="T100" s="178" t="s">
        <v>117</v>
      </c>
      <c r="U100" s="159">
        <v>4.0359999999999996</v>
      </c>
      <c r="V100" s="159">
        <f>ROUND(E100*U100,2)</f>
        <v>5.38</v>
      </c>
      <c r="W100" s="159"/>
      <c r="X100" s="159" t="s">
        <v>118</v>
      </c>
      <c r="Y100" s="159" t="s">
        <v>119</v>
      </c>
      <c r="Z100" s="149"/>
      <c r="AA100" s="149"/>
      <c r="AB100" s="149"/>
      <c r="AC100" s="149"/>
      <c r="AD100" s="149"/>
      <c r="AE100" s="149"/>
      <c r="AF100" s="149"/>
      <c r="AG100" s="149" t="s">
        <v>120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2.5" outlineLevel="2" x14ac:dyDescent="0.2">
      <c r="A101" s="156"/>
      <c r="B101" s="157"/>
      <c r="C101" s="255" t="s">
        <v>215</v>
      </c>
      <c r="D101" s="256"/>
      <c r="E101" s="256"/>
      <c r="F101" s="256"/>
      <c r="G101" s="256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9"/>
      <c r="AA101" s="149"/>
      <c r="AB101" s="149"/>
      <c r="AC101" s="149"/>
      <c r="AD101" s="149"/>
      <c r="AE101" s="149"/>
      <c r="AF101" s="149"/>
      <c r="AG101" s="149" t="s">
        <v>122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79" t="str">
        <f>C101</f>
        <v>nebo vybourání otvorů průřezové plochy přes 4 m2 ve zdivu nadzákladovém, včetně pomocného lešení o výšce podlahy do 1900 mm a pro zatížení do 1,5 kPa  (150 kg/m2),</v>
      </c>
      <c r="BB101" s="149"/>
      <c r="BC101" s="149"/>
      <c r="BD101" s="149"/>
      <c r="BE101" s="149"/>
      <c r="BF101" s="149"/>
      <c r="BG101" s="149"/>
      <c r="BH101" s="149"/>
    </row>
    <row r="102" spans="1:60" outlineLevel="2" x14ac:dyDescent="0.2">
      <c r="A102" s="156"/>
      <c r="B102" s="157"/>
      <c r="C102" s="257" t="s">
        <v>220</v>
      </c>
      <c r="D102" s="258"/>
      <c r="E102" s="258"/>
      <c r="F102" s="258"/>
      <c r="G102" s="258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9"/>
      <c r="AA102" s="149"/>
      <c r="AB102" s="149"/>
      <c r="AC102" s="149"/>
      <c r="AD102" s="149"/>
      <c r="AE102" s="149"/>
      <c r="AF102" s="149"/>
      <c r="AG102" s="149" t="s">
        <v>150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2" x14ac:dyDescent="0.2">
      <c r="A103" s="156"/>
      <c r="B103" s="157"/>
      <c r="C103" s="191" t="s">
        <v>221</v>
      </c>
      <c r="D103" s="162"/>
      <c r="E103" s="163">
        <v>1.3320000000000001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9"/>
      <c r="AA103" s="149"/>
      <c r="AB103" s="149"/>
      <c r="AC103" s="149"/>
      <c r="AD103" s="149"/>
      <c r="AE103" s="149"/>
      <c r="AF103" s="149"/>
      <c r="AG103" s="149" t="s">
        <v>124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 x14ac:dyDescent="0.2">
      <c r="A104" s="172">
        <v>20</v>
      </c>
      <c r="B104" s="173" t="s">
        <v>222</v>
      </c>
      <c r="C104" s="188" t="s">
        <v>223</v>
      </c>
      <c r="D104" s="174" t="s">
        <v>144</v>
      </c>
      <c r="E104" s="175">
        <v>12.488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0</v>
      </c>
      <c r="O104" s="175">
        <f>ROUND(E104*N104,2)</f>
        <v>0</v>
      </c>
      <c r="P104" s="175">
        <v>0.216</v>
      </c>
      <c r="Q104" s="175">
        <f>ROUND(E104*P104,2)</f>
        <v>2.7</v>
      </c>
      <c r="R104" s="177" t="s">
        <v>208</v>
      </c>
      <c r="S104" s="177" t="s">
        <v>117</v>
      </c>
      <c r="T104" s="178" t="s">
        <v>117</v>
      </c>
      <c r="U104" s="159">
        <v>1.431</v>
      </c>
      <c r="V104" s="159">
        <f>ROUND(E104*U104,2)</f>
        <v>17.87</v>
      </c>
      <c r="W104" s="159"/>
      <c r="X104" s="159" t="s">
        <v>118</v>
      </c>
      <c r="Y104" s="159" t="s">
        <v>119</v>
      </c>
      <c r="Z104" s="149"/>
      <c r="AA104" s="149"/>
      <c r="AB104" s="149"/>
      <c r="AC104" s="149"/>
      <c r="AD104" s="149"/>
      <c r="AE104" s="149"/>
      <c r="AF104" s="149"/>
      <c r="AG104" s="149" t="s">
        <v>120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2" x14ac:dyDescent="0.2">
      <c r="A105" s="156"/>
      <c r="B105" s="157"/>
      <c r="C105" s="191" t="s">
        <v>224</v>
      </c>
      <c r="D105" s="162"/>
      <c r="E105" s="163">
        <v>9.7055000000000007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124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3" x14ac:dyDescent="0.2">
      <c r="A106" s="156"/>
      <c r="B106" s="157"/>
      <c r="C106" s="191" t="s">
        <v>225</v>
      </c>
      <c r="D106" s="162"/>
      <c r="E106" s="163">
        <v>1.8025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9"/>
      <c r="AA106" s="149"/>
      <c r="AB106" s="149"/>
      <c r="AC106" s="149"/>
      <c r="AD106" s="149"/>
      <c r="AE106" s="149"/>
      <c r="AF106" s="149"/>
      <c r="AG106" s="149" t="s">
        <v>124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3" x14ac:dyDescent="0.2">
      <c r="A107" s="156"/>
      <c r="B107" s="157"/>
      <c r="C107" s="191" t="s">
        <v>226</v>
      </c>
      <c r="D107" s="162"/>
      <c r="E107" s="163">
        <v>0.98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9"/>
      <c r="AA107" s="149"/>
      <c r="AB107" s="149"/>
      <c r="AC107" s="149"/>
      <c r="AD107" s="149"/>
      <c r="AE107" s="149"/>
      <c r="AF107" s="149"/>
      <c r="AG107" s="149" t="s">
        <v>124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80">
        <v>21</v>
      </c>
      <c r="B108" s="181" t="s">
        <v>227</v>
      </c>
      <c r="C108" s="192" t="s">
        <v>228</v>
      </c>
      <c r="D108" s="182" t="s">
        <v>191</v>
      </c>
      <c r="E108" s="183">
        <v>6</v>
      </c>
      <c r="F108" s="184"/>
      <c r="G108" s="185">
        <f>ROUND(E108*F108,2)</f>
        <v>0</v>
      </c>
      <c r="H108" s="184"/>
      <c r="I108" s="185">
        <f>ROUND(E108*H108,2)</f>
        <v>0</v>
      </c>
      <c r="J108" s="184"/>
      <c r="K108" s="185">
        <f>ROUND(E108*J108,2)</f>
        <v>0</v>
      </c>
      <c r="L108" s="185">
        <v>21</v>
      </c>
      <c r="M108" s="185">
        <f>G108*(1+L108/100)</f>
        <v>0</v>
      </c>
      <c r="N108" s="183">
        <v>0</v>
      </c>
      <c r="O108" s="183">
        <f>ROUND(E108*N108,2)</f>
        <v>0</v>
      </c>
      <c r="P108" s="183">
        <v>3.6999999999999998E-2</v>
      </c>
      <c r="Q108" s="183">
        <f>ROUND(E108*P108,2)</f>
        <v>0.22</v>
      </c>
      <c r="R108" s="185" t="s">
        <v>208</v>
      </c>
      <c r="S108" s="185" t="s">
        <v>117</v>
      </c>
      <c r="T108" s="186" t="s">
        <v>117</v>
      </c>
      <c r="U108" s="159">
        <v>0.55000000000000004</v>
      </c>
      <c r="V108" s="159">
        <f>ROUND(E108*U108,2)</f>
        <v>3.3</v>
      </c>
      <c r="W108" s="159"/>
      <c r="X108" s="159" t="s">
        <v>118</v>
      </c>
      <c r="Y108" s="159" t="s">
        <v>119</v>
      </c>
      <c r="Z108" s="149"/>
      <c r="AA108" s="149"/>
      <c r="AB108" s="149"/>
      <c r="AC108" s="149"/>
      <c r="AD108" s="149"/>
      <c r="AE108" s="149"/>
      <c r="AF108" s="149"/>
      <c r="AG108" s="149" t="s">
        <v>120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x14ac:dyDescent="0.2">
      <c r="A109" s="165" t="s">
        <v>111</v>
      </c>
      <c r="B109" s="166" t="s">
        <v>75</v>
      </c>
      <c r="C109" s="187" t="s">
        <v>76</v>
      </c>
      <c r="D109" s="167"/>
      <c r="E109" s="168"/>
      <c r="F109" s="169"/>
      <c r="G109" s="169">
        <f>SUMIF(AG110:AG111,"&lt;&gt;NOR",G110:G111)</f>
        <v>0</v>
      </c>
      <c r="H109" s="169"/>
      <c r="I109" s="169">
        <f>SUM(I110:I111)</f>
        <v>0</v>
      </c>
      <c r="J109" s="169"/>
      <c r="K109" s="169">
        <f>SUM(K110:K111)</f>
        <v>0</v>
      </c>
      <c r="L109" s="169"/>
      <c r="M109" s="169">
        <f>SUM(M110:M111)</f>
        <v>0</v>
      </c>
      <c r="N109" s="168"/>
      <c r="O109" s="168">
        <f>SUM(O110:O111)</f>
        <v>0</v>
      </c>
      <c r="P109" s="168"/>
      <c r="Q109" s="168">
        <f>SUM(Q110:Q111)</f>
        <v>0</v>
      </c>
      <c r="R109" s="169"/>
      <c r="S109" s="169"/>
      <c r="T109" s="170"/>
      <c r="U109" s="164"/>
      <c r="V109" s="164">
        <f>SUM(V110:V111)</f>
        <v>167.62</v>
      </c>
      <c r="W109" s="164"/>
      <c r="X109" s="164"/>
      <c r="Y109" s="164"/>
      <c r="AG109" t="s">
        <v>112</v>
      </c>
    </row>
    <row r="110" spans="1:60" outlineLevel="1" x14ac:dyDescent="0.2">
      <c r="A110" s="172">
        <v>22</v>
      </c>
      <c r="B110" s="173" t="s">
        <v>229</v>
      </c>
      <c r="C110" s="188" t="s">
        <v>230</v>
      </c>
      <c r="D110" s="174" t="s">
        <v>174</v>
      </c>
      <c r="E110" s="175">
        <v>146.77529999999999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0</v>
      </c>
      <c r="O110" s="175">
        <f>ROUND(E110*N110,2)</f>
        <v>0</v>
      </c>
      <c r="P110" s="175">
        <v>0</v>
      </c>
      <c r="Q110" s="175">
        <f>ROUND(E110*P110,2)</f>
        <v>0</v>
      </c>
      <c r="R110" s="177" t="s">
        <v>231</v>
      </c>
      <c r="S110" s="177" t="s">
        <v>117</v>
      </c>
      <c r="T110" s="178" t="s">
        <v>117</v>
      </c>
      <c r="U110" s="159">
        <v>1.1419999999999999</v>
      </c>
      <c r="V110" s="159">
        <f>ROUND(E110*U110,2)</f>
        <v>167.62</v>
      </c>
      <c r="W110" s="159"/>
      <c r="X110" s="159" t="s">
        <v>232</v>
      </c>
      <c r="Y110" s="159" t="s">
        <v>119</v>
      </c>
      <c r="Z110" s="149"/>
      <c r="AA110" s="149"/>
      <c r="AB110" s="149"/>
      <c r="AC110" s="149"/>
      <c r="AD110" s="149"/>
      <c r="AE110" s="149"/>
      <c r="AF110" s="149"/>
      <c r="AG110" s="149" t="s">
        <v>233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2.5" outlineLevel="2" x14ac:dyDescent="0.2">
      <c r="A111" s="156"/>
      <c r="B111" s="157"/>
      <c r="C111" s="255" t="s">
        <v>234</v>
      </c>
      <c r="D111" s="256"/>
      <c r="E111" s="256"/>
      <c r="F111" s="256"/>
      <c r="G111" s="256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9"/>
      <c r="AA111" s="149"/>
      <c r="AB111" s="149"/>
      <c r="AC111" s="149"/>
      <c r="AD111" s="149"/>
      <c r="AE111" s="149"/>
      <c r="AF111" s="149"/>
      <c r="AG111" s="149" t="s">
        <v>122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79" t="str">
        <f>C111</f>
        <v>na novostavbách a změnách objektů pro oplocení (815 2 JKSo), objekty zvláštní pro chov živočichů (815 3 JKSO), objekty pozemní různé (815 9 JKSO)</v>
      </c>
      <c r="BB111" s="149"/>
      <c r="BC111" s="149"/>
      <c r="BD111" s="149"/>
      <c r="BE111" s="149"/>
      <c r="BF111" s="149"/>
      <c r="BG111" s="149"/>
      <c r="BH111" s="149"/>
    </row>
    <row r="112" spans="1:60" x14ac:dyDescent="0.2">
      <c r="A112" s="165" t="s">
        <v>111</v>
      </c>
      <c r="B112" s="166" t="s">
        <v>77</v>
      </c>
      <c r="C112" s="187" t="s">
        <v>78</v>
      </c>
      <c r="D112" s="167"/>
      <c r="E112" s="168"/>
      <c r="F112" s="169"/>
      <c r="G112" s="169">
        <f>SUMIF(AG113:AG119,"&lt;&gt;NOR",G113:G119)</f>
        <v>0</v>
      </c>
      <c r="H112" s="169"/>
      <c r="I112" s="169">
        <f>SUM(I113:I119)</f>
        <v>0</v>
      </c>
      <c r="J112" s="169"/>
      <c r="K112" s="169">
        <f>SUM(K113:K119)</f>
        <v>0</v>
      </c>
      <c r="L112" s="169"/>
      <c r="M112" s="169">
        <f>SUM(M113:M119)</f>
        <v>0</v>
      </c>
      <c r="N112" s="168"/>
      <c r="O112" s="168">
        <f>SUM(O113:O119)</f>
        <v>0.18000000000000002</v>
      </c>
      <c r="P112" s="168"/>
      <c r="Q112" s="168">
        <f>SUM(Q113:Q119)</f>
        <v>0.42</v>
      </c>
      <c r="R112" s="169"/>
      <c r="S112" s="169"/>
      <c r="T112" s="170"/>
      <c r="U112" s="164"/>
      <c r="V112" s="164">
        <f>SUM(V113:V119)</f>
        <v>17.670000000000002</v>
      </c>
      <c r="W112" s="164"/>
      <c r="X112" s="164"/>
      <c r="Y112" s="164"/>
      <c r="AG112" t="s">
        <v>112</v>
      </c>
    </row>
    <row r="113" spans="1:60" ht="22.5" outlineLevel="1" x14ac:dyDescent="0.2">
      <c r="A113" s="180">
        <v>23</v>
      </c>
      <c r="B113" s="181" t="s">
        <v>235</v>
      </c>
      <c r="C113" s="192" t="s">
        <v>236</v>
      </c>
      <c r="D113" s="182" t="s">
        <v>237</v>
      </c>
      <c r="E113" s="183">
        <v>2</v>
      </c>
      <c r="F113" s="184"/>
      <c r="G113" s="185">
        <f>ROUND(E113*F113,2)</f>
        <v>0</v>
      </c>
      <c r="H113" s="184"/>
      <c r="I113" s="185">
        <f>ROUND(E113*H113,2)</f>
        <v>0</v>
      </c>
      <c r="J113" s="184"/>
      <c r="K113" s="185">
        <f>ROUND(E113*J113,2)</f>
        <v>0</v>
      </c>
      <c r="L113" s="185">
        <v>21</v>
      </c>
      <c r="M113" s="185">
        <f>G113*(1+L113/100)</f>
        <v>0</v>
      </c>
      <c r="N113" s="183">
        <v>0</v>
      </c>
      <c r="O113" s="183">
        <f>ROUND(E113*N113,2)</f>
        <v>0</v>
      </c>
      <c r="P113" s="183">
        <v>0</v>
      </c>
      <c r="Q113" s="183">
        <f>ROUND(E113*P113,2)</f>
        <v>0</v>
      </c>
      <c r="R113" s="185" t="s">
        <v>238</v>
      </c>
      <c r="S113" s="185" t="s">
        <v>117</v>
      </c>
      <c r="T113" s="186" t="s">
        <v>117</v>
      </c>
      <c r="U113" s="159">
        <v>2.36</v>
      </c>
      <c r="V113" s="159">
        <f>ROUND(E113*U113,2)</f>
        <v>4.72</v>
      </c>
      <c r="W113" s="159"/>
      <c r="X113" s="159" t="s">
        <v>118</v>
      </c>
      <c r="Y113" s="159" t="s">
        <v>119</v>
      </c>
      <c r="Z113" s="149"/>
      <c r="AA113" s="149"/>
      <c r="AB113" s="149"/>
      <c r="AC113" s="149"/>
      <c r="AD113" s="149"/>
      <c r="AE113" s="149"/>
      <c r="AF113" s="149"/>
      <c r="AG113" s="149" t="s">
        <v>120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80">
        <v>24</v>
      </c>
      <c r="B114" s="181" t="s">
        <v>239</v>
      </c>
      <c r="C114" s="192" t="s">
        <v>240</v>
      </c>
      <c r="D114" s="182" t="s">
        <v>237</v>
      </c>
      <c r="E114" s="183">
        <v>2</v>
      </c>
      <c r="F114" s="184"/>
      <c r="G114" s="185">
        <f>ROUND(E114*F114,2)</f>
        <v>0</v>
      </c>
      <c r="H114" s="184"/>
      <c r="I114" s="185">
        <f>ROUND(E114*H114,2)</f>
        <v>0</v>
      </c>
      <c r="J114" s="184"/>
      <c r="K114" s="185">
        <f>ROUND(E114*J114,2)</f>
        <v>0</v>
      </c>
      <c r="L114" s="185">
        <v>21</v>
      </c>
      <c r="M114" s="185">
        <f>G114*(1+L114/100)</f>
        <v>0</v>
      </c>
      <c r="N114" s="183">
        <v>0</v>
      </c>
      <c r="O114" s="183">
        <f>ROUND(E114*N114,2)</f>
        <v>0</v>
      </c>
      <c r="P114" s="183">
        <v>0.21</v>
      </c>
      <c r="Q114" s="183">
        <f>ROUND(E114*P114,2)</f>
        <v>0.42</v>
      </c>
      <c r="R114" s="185" t="s">
        <v>238</v>
      </c>
      <c r="S114" s="185" t="s">
        <v>117</v>
      </c>
      <c r="T114" s="186" t="s">
        <v>117</v>
      </c>
      <c r="U114" s="159">
        <v>0.71399999999999997</v>
      </c>
      <c r="V114" s="159">
        <f>ROUND(E114*U114,2)</f>
        <v>1.43</v>
      </c>
      <c r="W114" s="159"/>
      <c r="X114" s="159" t="s">
        <v>118</v>
      </c>
      <c r="Y114" s="159" t="s">
        <v>119</v>
      </c>
      <c r="Z114" s="149"/>
      <c r="AA114" s="149"/>
      <c r="AB114" s="149"/>
      <c r="AC114" s="149"/>
      <c r="AD114" s="149"/>
      <c r="AE114" s="149"/>
      <c r="AF114" s="149"/>
      <c r="AG114" s="149" t="s">
        <v>120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80">
        <v>25</v>
      </c>
      <c r="B115" s="181" t="s">
        <v>241</v>
      </c>
      <c r="C115" s="192" t="s">
        <v>242</v>
      </c>
      <c r="D115" s="182" t="s">
        <v>191</v>
      </c>
      <c r="E115" s="183">
        <v>6</v>
      </c>
      <c r="F115" s="184"/>
      <c r="G115" s="185">
        <f>ROUND(E115*F115,2)</f>
        <v>0</v>
      </c>
      <c r="H115" s="184"/>
      <c r="I115" s="185">
        <f>ROUND(E115*H115,2)</f>
        <v>0</v>
      </c>
      <c r="J115" s="184"/>
      <c r="K115" s="185">
        <f>ROUND(E115*J115,2)</f>
        <v>0</v>
      </c>
      <c r="L115" s="185">
        <v>21</v>
      </c>
      <c r="M115" s="185">
        <f>G115*(1+L115/100)</f>
        <v>0</v>
      </c>
      <c r="N115" s="183">
        <v>2.853E-2</v>
      </c>
      <c r="O115" s="183">
        <f>ROUND(E115*N115,2)</f>
        <v>0.17</v>
      </c>
      <c r="P115" s="183">
        <v>0</v>
      </c>
      <c r="Q115" s="183">
        <f>ROUND(E115*P115,2)</f>
        <v>0</v>
      </c>
      <c r="R115" s="185"/>
      <c r="S115" s="185" t="s">
        <v>188</v>
      </c>
      <c r="T115" s="186" t="s">
        <v>155</v>
      </c>
      <c r="U115" s="159">
        <v>0</v>
      </c>
      <c r="V115" s="159">
        <f>ROUND(E115*U115,2)</f>
        <v>0</v>
      </c>
      <c r="W115" s="159"/>
      <c r="X115" s="159" t="s">
        <v>118</v>
      </c>
      <c r="Y115" s="159" t="s">
        <v>119</v>
      </c>
      <c r="Z115" s="149"/>
      <c r="AA115" s="149"/>
      <c r="AB115" s="149"/>
      <c r="AC115" s="149"/>
      <c r="AD115" s="149"/>
      <c r="AE115" s="149"/>
      <c r="AF115" s="149"/>
      <c r="AG115" s="149" t="s">
        <v>120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80">
        <v>26</v>
      </c>
      <c r="B116" s="181" t="s">
        <v>243</v>
      </c>
      <c r="C116" s="192" t="s">
        <v>244</v>
      </c>
      <c r="D116" s="182" t="s">
        <v>245</v>
      </c>
      <c r="E116" s="183">
        <v>1</v>
      </c>
      <c r="F116" s="184"/>
      <c r="G116" s="185">
        <f>ROUND(E116*F116,2)</f>
        <v>0</v>
      </c>
      <c r="H116" s="184"/>
      <c r="I116" s="185">
        <f>ROUND(E116*H116,2)</f>
        <v>0</v>
      </c>
      <c r="J116" s="184"/>
      <c r="K116" s="185">
        <f>ROUND(E116*J116,2)</f>
        <v>0</v>
      </c>
      <c r="L116" s="185">
        <v>21</v>
      </c>
      <c r="M116" s="185">
        <f>G116*(1+L116/100)</f>
        <v>0</v>
      </c>
      <c r="N116" s="183">
        <v>0</v>
      </c>
      <c r="O116" s="183">
        <f>ROUND(E116*N116,2)</f>
        <v>0</v>
      </c>
      <c r="P116" s="183">
        <v>0</v>
      </c>
      <c r="Q116" s="183">
        <f>ROUND(E116*P116,2)</f>
        <v>0</v>
      </c>
      <c r="R116" s="185"/>
      <c r="S116" s="185" t="s">
        <v>188</v>
      </c>
      <c r="T116" s="186" t="s">
        <v>155</v>
      </c>
      <c r="U116" s="159">
        <v>2.36</v>
      </c>
      <c r="V116" s="159">
        <f>ROUND(E116*U116,2)</f>
        <v>2.36</v>
      </c>
      <c r="W116" s="159"/>
      <c r="X116" s="159" t="s">
        <v>118</v>
      </c>
      <c r="Y116" s="159" t="s">
        <v>119</v>
      </c>
      <c r="Z116" s="149"/>
      <c r="AA116" s="149"/>
      <c r="AB116" s="149"/>
      <c r="AC116" s="149"/>
      <c r="AD116" s="149"/>
      <c r="AE116" s="149"/>
      <c r="AF116" s="149"/>
      <c r="AG116" s="149" t="s">
        <v>120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72">
        <v>27</v>
      </c>
      <c r="B117" s="173" t="s">
        <v>246</v>
      </c>
      <c r="C117" s="188" t="s">
        <v>247</v>
      </c>
      <c r="D117" s="174" t="s">
        <v>144</v>
      </c>
      <c r="E117" s="175">
        <v>21.8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2.7E-4</v>
      </c>
      <c r="O117" s="175">
        <f>ROUND(E117*N117,2)</f>
        <v>0.01</v>
      </c>
      <c r="P117" s="175">
        <v>0</v>
      </c>
      <c r="Q117" s="175">
        <f>ROUND(E117*P117,2)</f>
        <v>0</v>
      </c>
      <c r="R117" s="177"/>
      <c r="S117" s="177" t="s">
        <v>188</v>
      </c>
      <c r="T117" s="178" t="s">
        <v>155</v>
      </c>
      <c r="U117" s="159">
        <v>0.42</v>
      </c>
      <c r="V117" s="159">
        <f>ROUND(E117*U117,2)</f>
        <v>9.16</v>
      </c>
      <c r="W117" s="159"/>
      <c r="X117" s="159" t="s">
        <v>118</v>
      </c>
      <c r="Y117" s="159" t="s">
        <v>119</v>
      </c>
      <c r="Z117" s="149"/>
      <c r="AA117" s="149"/>
      <c r="AB117" s="149"/>
      <c r="AC117" s="149"/>
      <c r="AD117" s="149"/>
      <c r="AE117" s="149"/>
      <c r="AF117" s="149"/>
      <c r="AG117" s="149" t="s">
        <v>120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2" x14ac:dyDescent="0.2">
      <c r="A118" s="156"/>
      <c r="B118" s="157"/>
      <c r="C118" s="191" t="s">
        <v>248</v>
      </c>
      <c r="D118" s="162"/>
      <c r="E118" s="163">
        <v>9.8000000000000007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9"/>
      <c r="AA118" s="149"/>
      <c r="AB118" s="149"/>
      <c r="AC118" s="149"/>
      <c r="AD118" s="149"/>
      <c r="AE118" s="149"/>
      <c r="AF118" s="149"/>
      <c r="AG118" s="149" t="s">
        <v>124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3" x14ac:dyDescent="0.2">
      <c r="A119" s="156"/>
      <c r="B119" s="157"/>
      <c r="C119" s="191" t="s">
        <v>249</v>
      </c>
      <c r="D119" s="162"/>
      <c r="E119" s="163">
        <v>12</v>
      </c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9"/>
      <c r="AA119" s="149"/>
      <c r="AB119" s="149"/>
      <c r="AC119" s="149"/>
      <c r="AD119" s="149"/>
      <c r="AE119" s="149"/>
      <c r="AF119" s="149"/>
      <c r="AG119" s="149" t="s">
        <v>124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x14ac:dyDescent="0.2">
      <c r="A120" s="165" t="s">
        <v>111</v>
      </c>
      <c r="B120" s="166" t="s">
        <v>79</v>
      </c>
      <c r="C120" s="187" t="s">
        <v>80</v>
      </c>
      <c r="D120" s="167"/>
      <c r="E120" s="168"/>
      <c r="F120" s="169"/>
      <c r="G120" s="169">
        <f>SUMIF(AG121:AG125,"&lt;&gt;NOR",G121:G125)</f>
        <v>0</v>
      </c>
      <c r="H120" s="169"/>
      <c r="I120" s="169">
        <f>SUM(I121:I125)</f>
        <v>0</v>
      </c>
      <c r="J120" s="169"/>
      <c r="K120" s="169">
        <f>SUM(K121:K125)</f>
        <v>0</v>
      </c>
      <c r="L120" s="169"/>
      <c r="M120" s="169">
        <f>SUM(M121:M125)</f>
        <v>0</v>
      </c>
      <c r="N120" s="168"/>
      <c r="O120" s="168">
        <f>SUM(O121:O125)</f>
        <v>0</v>
      </c>
      <c r="P120" s="168"/>
      <c r="Q120" s="168">
        <f>SUM(Q121:Q125)</f>
        <v>0</v>
      </c>
      <c r="R120" s="169"/>
      <c r="S120" s="169"/>
      <c r="T120" s="170"/>
      <c r="U120" s="164"/>
      <c r="V120" s="164">
        <f>SUM(V121:V125)</f>
        <v>97.2</v>
      </c>
      <c r="W120" s="164"/>
      <c r="X120" s="164"/>
      <c r="Y120" s="164"/>
      <c r="AG120" t="s">
        <v>112</v>
      </c>
    </row>
    <row r="121" spans="1:60" outlineLevel="1" x14ac:dyDescent="0.2">
      <c r="A121" s="172">
        <v>28</v>
      </c>
      <c r="B121" s="173" t="s">
        <v>250</v>
      </c>
      <c r="C121" s="188" t="s">
        <v>251</v>
      </c>
      <c r="D121" s="174" t="s">
        <v>174</v>
      </c>
      <c r="E121" s="175">
        <v>63.235280000000003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 t="s">
        <v>208</v>
      </c>
      <c r="S121" s="177" t="s">
        <v>117</v>
      </c>
      <c r="T121" s="178" t="s">
        <v>117</v>
      </c>
      <c r="U121" s="159">
        <v>0.49</v>
      </c>
      <c r="V121" s="159">
        <f>ROUND(E121*U121,2)</f>
        <v>30.99</v>
      </c>
      <c r="W121" s="159"/>
      <c r="X121" s="159" t="s">
        <v>252</v>
      </c>
      <c r="Y121" s="159" t="s">
        <v>119</v>
      </c>
      <c r="Z121" s="149"/>
      <c r="AA121" s="149"/>
      <c r="AB121" s="149"/>
      <c r="AC121" s="149"/>
      <c r="AD121" s="149"/>
      <c r="AE121" s="149"/>
      <c r="AF121" s="149"/>
      <c r="AG121" s="149" t="s">
        <v>253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2" x14ac:dyDescent="0.2">
      <c r="A122" s="156"/>
      <c r="B122" s="157"/>
      <c r="C122" s="253" t="s">
        <v>254</v>
      </c>
      <c r="D122" s="254"/>
      <c r="E122" s="254"/>
      <c r="F122" s="254"/>
      <c r="G122" s="254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9"/>
      <c r="AA122" s="149"/>
      <c r="AB122" s="149"/>
      <c r="AC122" s="149"/>
      <c r="AD122" s="149"/>
      <c r="AE122" s="149"/>
      <c r="AF122" s="149"/>
      <c r="AG122" s="149" t="s">
        <v>150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80">
        <v>29</v>
      </c>
      <c r="B123" s="181" t="s">
        <v>255</v>
      </c>
      <c r="C123" s="192" t="s">
        <v>256</v>
      </c>
      <c r="D123" s="182" t="s">
        <v>174</v>
      </c>
      <c r="E123" s="183">
        <v>126.47057</v>
      </c>
      <c r="F123" s="184"/>
      <c r="G123" s="185">
        <f>ROUND(E123*F123,2)</f>
        <v>0</v>
      </c>
      <c r="H123" s="184"/>
      <c r="I123" s="185">
        <f>ROUND(E123*H123,2)</f>
        <v>0</v>
      </c>
      <c r="J123" s="184"/>
      <c r="K123" s="185">
        <f>ROUND(E123*J123,2)</f>
        <v>0</v>
      </c>
      <c r="L123" s="185">
        <v>21</v>
      </c>
      <c r="M123" s="185">
        <f>G123*(1+L123/100)</f>
        <v>0</v>
      </c>
      <c r="N123" s="183">
        <v>0</v>
      </c>
      <c r="O123" s="183">
        <f>ROUND(E123*N123,2)</f>
        <v>0</v>
      </c>
      <c r="P123" s="183">
        <v>0</v>
      </c>
      <c r="Q123" s="183">
        <f>ROUND(E123*P123,2)</f>
        <v>0</v>
      </c>
      <c r="R123" s="185" t="s">
        <v>208</v>
      </c>
      <c r="S123" s="185" t="s">
        <v>117</v>
      </c>
      <c r="T123" s="186" t="s">
        <v>117</v>
      </c>
      <c r="U123" s="159">
        <v>0</v>
      </c>
      <c r="V123" s="159">
        <f>ROUND(E123*U123,2)</f>
        <v>0</v>
      </c>
      <c r="W123" s="159"/>
      <c r="X123" s="159" t="s">
        <v>252</v>
      </c>
      <c r="Y123" s="159" t="s">
        <v>119</v>
      </c>
      <c r="Z123" s="149"/>
      <c r="AA123" s="149"/>
      <c r="AB123" s="149"/>
      <c r="AC123" s="149"/>
      <c r="AD123" s="149"/>
      <c r="AE123" s="149"/>
      <c r="AF123" s="149"/>
      <c r="AG123" s="149" t="s">
        <v>253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80">
        <v>30</v>
      </c>
      <c r="B124" s="181" t="s">
        <v>257</v>
      </c>
      <c r="C124" s="192" t="s">
        <v>258</v>
      </c>
      <c r="D124" s="182" t="s">
        <v>174</v>
      </c>
      <c r="E124" s="183">
        <v>63.235280000000003</v>
      </c>
      <c r="F124" s="184"/>
      <c r="G124" s="185">
        <f>ROUND(E124*F124,2)</f>
        <v>0</v>
      </c>
      <c r="H124" s="184"/>
      <c r="I124" s="185">
        <f>ROUND(E124*H124,2)</f>
        <v>0</v>
      </c>
      <c r="J124" s="184"/>
      <c r="K124" s="185">
        <f>ROUND(E124*J124,2)</f>
        <v>0</v>
      </c>
      <c r="L124" s="185">
        <v>21</v>
      </c>
      <c r="M124" s="185">
        <f>G124*(1+L124/100)</f>
        <v>0</v>
      </c>
      <c r="N124" s="183">
        <v>0</v>
      </c>
      <c r="O124" s="183">
        <f>ROUND(E124*N124,2)</f>
        <v>0</v>
      </c>
      <c r="P124" s="183">
        <v>0</v>
      </c>
      <c r="Q124" s="183">
        <f>ROUND(E124*P124,2)</f>
        <v>0</v>
      </c>
      <c r="R124" s="185" t="s">
        <v>208</v>
      </c>
      <c r="S124" s="185" t="s">
        <v>117</v>
      </c>
      <c r="T124" s="186" t="s">
        <v>117</v>
      </c>
      <c r="U124" s="159">
        <v>0.94199999999999995</v>
      </c>
      <c r="V124" s="159">
        <f>ROUND(E124*U124,2)</f>
        <v>59.57</v>
      </c>
      <c r="W124" s="159"/>
      <c r="X124" s="159" t="s">
        <v>252</v>
      </c>
      <c r="Y124" s="159" t="s">
        <v>119</v>
      </c>
      <c r="Z124" s="149"/>
      <c r="AA124" s="149"/>
      <c r="AB124" s="149"/>
      <c r="AC124" s="149"/>
      <c r="AD124" s="149"/>
      <c r="AE124" s="149"/>
      <c r="AF124" s="149"/>
      <c r="AG124" s="149" t="s">
        <v>253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22.5" outlineLevel="1" x14ac:dyDescent="0.2">
      <c r="A125" s="180">
        <v>31</v>
      </c>
      <c r="B125" s="181" t="s">
        <v>259</v>
      </c>
      <c r="C125" s="192" t="s">
        <v>260</v>
      </c>
      <c r="D125" s="182" t="s">
        <v>174</v>
      </c>
      <c r="E125" s="183">
        <v>63.235280000000003</v>
      </c>
      <c r="F125" s="184"/>
      <c r="G125" s="185">
        <f>ROUND(E125*F125,2)</f>
        <v>0</v>
      </c>
      <c r="H125" s="184"/>
      <c r="I125" s="185">
        <f>ROUND(E125*H125,2)</f>
        <v>0</v>
      </c>
      <c r="J125" s="184"/>
      <c r="K125" s="185">
        <f>ROUND(E125*J125,2)</f>
        <v>0</v>
      </c>
      <c r="L125" s="185">
        <v>21</v>
      </c>
      <c r="M125" s="185">
        <f>G125*(1+L125/100)</f>
        <v>0</v>
      </c>
      <c r="N125" s="183">
        <v>0</v>
      </c>
      <c r="O125" s="183">
        <f>ROUND(E125*N125,2)</f>
        <v>0</v>
      </c>
      <c r="P125" s="183">
        <v>0</v>
      </c>
      <c r="Q125" s="183">
        <f>ROUND(E125*P125,2)</f>
        <v>0</v>
      </c>
      <c r="R125" s="185" t="s">
        <v>208</v>
      </c>
      <c r="S125" s="185" t="s">
        <v>117</v>
      </c>
      <c r="T125" s="186" t="s">
        <v>117</v>
      </c>
      <c r="U125" s="159">
        <v>0.105</v>
      </c>
      <c r="V125" s="159">
        <f>ROUND(E125*U125,2)</f>
        <v>6.64</v>
      </c>
      <c r="W125" s="159"/>
      <c r="X125" s="159" t="s">
        <v>252</v>
      </c>
      <c r="Y125" s="159" t="s">
        <v>119</v>
      </c>
      <c r="Z125" s="149"/>
      <c r="AA125" s="149"/>
      <c r="AB125" s="149"/>
      <c r="AC125" s="149"/>
      <c r="AD125" s="149"/>
      <c r="AE125" s="149"/>
      <c r="AF125" s="149"/>
      <c r="AG125" s="149" t="s">
        <v>253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x14ac:dyDescent="0.2">
      <c r="A126" s="165" t="s">
        <v>111</v>
      </c>
      <c r="B126" s="166" t="s">
        <v>82</v>
      </c>
      <c r="C126" s="187" t="s">
        <v>27</v>
      </c>
      <c r="D126" s="167"/>
      <c r="E126" s="168"/>
      <c r="F126" s="169"/>
      <c r="G126" s="169">
        <f>SUMIF(AG127:AG128,"&lt;&gt;NOR",G127:G128)</f>
        <v>0</v>
      </c>
      <c r="H126" s="169"/>
      <c r="I126" s="169">
        <f>SUM(I127:I128)</f>
        <v>0</v>
      </c>
      <c r="J126" s="169"/>
      <c r="K126" s="169">
        <f>SUM(K127:K128)</f>
        <v>0</v>
      </c>
      <c r="L126" s="169"/>
      <c r="M126" s="169">
        <f>SUM(M127:M128)</f>
        <v>0</v>
      </c>
      <c r="N126" s="168"/>
      <c r="O126" s="168">
        <f>SUM(O127:O128)</f>
        <v>0</v>
      </c>
      <c r="P126" s="168"/>
      <c r="Q126" s="168">
        <f>SUM(Q127:Q128)</f>
        <v>0</v>
      </c>
      <c r="R126" s="169"/>
      <c r="S126" s="169"/>
      <c r="T126" s="170"/>
      <c r="U126" s="164"/>
      <c r="V126" s="164">
        <f>SUM(V127:V128)</f>
        <v>0</v>
      </c>
      <c r="W126" s="164"/>
      <c r="X126" s="164"/>
      <c r="Y126" s="164"/>
      <c r="AG126" t="s">
        <v>112</v>
      </c>
    </row>
    <row r="127" spans="1:60" outlineLevel="1" x14ac:dyDescent="0.2">
      <c r="A127" s="172">
        <v>32</v>
      </c>
      <c r="B127" s="173" t="s">
        <v>261</v>
      </c>
      <c r="C127" s="188" t="s">
        <v>262</v>
      </c>
      <c r="D127" s="174" t="s">
        <v>263</v>
      </c>
      <c r="E127" s="175">
        <v>1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5">
        <v>0</v>
      </c>
      <c r="O127" s="175">
        <f>ROUND(E127*N127,2)</f>
        <v>0</v>
      </c>
      <c r="P127" s="175">
        <v>0</v>
      </c>
      <c r="Q127" s="175">
        <f>ROUND(E127*P127,2)</f>
        <v>0</v>
      </c>
      <c r="R127" s="177"/>
      <c r="S127" s="177" t="s">
        <v>117</v>
      </c>
      <c r="T127" s="178" t="s">
        <v>155</v>
      </c>
      <c r="U127" s="159">
        <v>0</v>
      </c>
      <c r="V127" s="159">
        <f>ROUND(E127*U127,2)</f>
        <v>0</v>
      </c>
      <c r="W127" s="159"/>
      <c r="X127" s="159" t="s">
        <v>264</v>
      </c>
      <c r="Y127" s="159" t="s">
        <v>119</v>
      </c>
      <c r="Z127" s="149"/>
      <c r="AA127" s="149"/>
      <c r="AB127" s="149"/>
      <c r="AC127" s="149"/>
      <c r="AD127" s="149"/>
      <c r="AE127" s="149"/>
      <c r="AF127" s="149"/>
      <c r="AG127" s="149" t="s">
        <v>265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2" x14ac:dyDescent="0.2">
      <c r="A128" s="156"/>
      <c r="B128" s="157"/>
      <c r="C128" s="253" t="s">
        <v>266</v>
      </c>
      <c r="D128" s="254"/>
      <c r="E128" s="254"/>
      <c r="F128" s="254"/>
      <c r="G128" s="254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9"/>
      <c r="AA128" s="149"/>
      <c r="AB128" s="149"/>
      <c r="AC128" s="149"/>
      <c r="AD128" s="149"/>
      <c r="AE128" s="149"/>
      <c r="AF128" s="149"/>
      <c r="AG128" s="149" t="s">
        <v>150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33" x14ac:dyDescent="0.2">
      <c r="A129" s="3"/>
      <c r="B129" s="4"/>
      <c r="C129" s="19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v>12</v>
      </c>
      <c r="AF129">
        <v>21</v>
      </c>
      <c r="AG129" t="s">
        <v>97</v>
      </c>
    </row>
    <row r="130" spans="1:33" x14ac:dyDescent="0.2">
      <c r="A130" s="152"/>
      <c r="B130" s="153" t="s">
        <v>29</v>
      </c>
      <c r="C130" s="194"/>
      <c r="D130" s="154"/>
      <c r="E130" s="155"/>
      <c r="F130" s="155"/>
      <c r="G130" s="171">
        <f>G8+G41+G49+G88+G90+G109+G112+G120+G126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E130">
        <f>SUMIF(L7:L128,AE129,G7:G128)</f>
        <v>0</v>
      </c>
      <c r="AF130">
        <f>SUMIF(L7:L128,AF129,G7:G128)</f>
        <v>0</v>
      </c>
      <c r="AG130" t="s">
        <v>267</v>
      </c>
    </row>
    <row r="131" spans="1:33" x14ac:dyDescent="0.2">
      <c r="C131" s="195"/>
      <c r="D131" s="10"/>
      <c r="AG131" t="s">
        <v>268</v>
      </c>
    </row>
    <row r="132" spans="1:33" x14ac:dyDescent="0.2">
      <c r="D132" s="10"/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UF2pJ1FwOFg4eN3OehVZ5sOIb4vSn4beW7FwY7/6v0OEdlLmYvV6y+63+8h/cHpuJpflo59Q1S9BL58coTSMA==" saltValue="rUo2X577aGGR3GV0qJKPcA==" spinCount="100000" sheet="1" formatRows="0"/>
  <mergeCells count="20">
    <mergeCell ref="C51:G51"/>
    <mergeCell ref="A1:G1"/>
    <mergeCell ref="C2:G2"/>
    <mergeCell ref="C3:G3"/>
    <mergeCell ref="C4:G4"/>
    <mergeCell ref="C10:G10"/>
    <mergeCell ref="C18:G18"/>
    <mergeCell ref="C26:G26"/>
    <mergeCell ref="C34:G34"/>
    <mergeCell ref="C37:G37"/>
    <mergeCell ref="C38:G38"/>
    <mergeCell ref="C43:G43"/>
    <mergeCell ref="C122:G122"/>
    <mergeCell ref="C128:G128"/>
    <mergeCell ref="C56:G56"/>
    <mergeCell ref="C92:G92"/>
    <mergeCell ref="C97:G97"/>
    <mergeCell ref="C101:G101"/>
    <mergeCell ref="C102:G102"/>
    <mergeCell ref="C111:G1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obec Chuchelna</cp:lastModifiedBy>
  <cp:lastPrinted>2019-03-19T12:27:02Z</cp:lastPrinted>
  <dcterms:created xsi:type="dcterms:W3CDTF">2009-04-08T07:15:50Z</dcterms:created>
  <dcterms:modified xsi:type="dcterms:W3CDTF">2024-06-18T10:38:09Z</dcterms:modified>
</cp:coreProperties>
</file>