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_Master\Public\Starosta\AKCE\zed_koupaliste\"/>
    </mc:Choice>
  </mc:AlternateContent>
  <xr:revisionPtr revIDLastSave="0" documentId="8_{8C36089E-D4B1-4F9A-832E-C5919565367B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Pol'!$A$1:$Y$253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50" i="12" l="1"/>
  <c r="BA248" i="12"/>
  <c r="BA246" i="12"/>
  <c r="BA244" i="12"/>
  <c r="BA242" i="12"/>
  <c r="BA237" i="12"/>
  <c r="BA235" i="12"/>
  <c r="BA214" i="12"/>
  <c r="BA202" i="12"/>
  <c r="BA149" i="12"/>
  <c r="BA124" i="12"/>
  <c r="BA116" i="12"/>
  <c r="BA54" i="12"/>
  <c r="BA29" i="12"/>
  <c r="BA19" i="12"/>
  <c r="BA17" i="12"/>
  <c r="BA14" i="12"/>
  <c r="BA10" i="12"/>
  <c r="G9" i="12"/>
  <c r="M9" i="12" s="1"/>
  <c r="I9" i="12"/>
  <c r="K9" i="12"/>
  <c r="O9" i="12"/>
  <c r="Q9" i="12"/>
  <c r="V9" i="12"/>
  <c r="G13" i="12"/>
  <c r="M13" i="12" s="1"/>
  <c r="I13" i="12"/>
  <c r="K13" i="12"/>
  <c r="O13" i="12"/>
  <c r="Q13" i="12"/>
  <c r="V13" i="12"/>
  <c r="G16" i="12"/>
  <c r="G8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8" i="12"/>
  <c r="M28" i="12" s="1"/>
  <c r="I28" i="12"/>
  <c r="K28" i="12"/>
  <c r="O28" i="12"/>
  <c r="Q28" i="12"/>
  <c r="V28" i="12"/>
  <c r="G40" i="12"/>
  <c r="M40" i="12" s="1"/>
  <c r="I40" i="12"/>
  <c r="K40" i="12"/>
  <c r="O40" i="12"/>
  <c r="Q40" i="12"/>
  <c r="V40" i="12"/>
  <c r="G43" i="12"/>
  <c r="M43" i="12" s="1"/>
  <c r="I43" i="12"/>
  <c r="K43" i="12"/>
  <c r="O43" i="12"/>
  <c r="Q43" i="12"/>
  <c r="V43" i="12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9" i="12"/>
  <c r="M49" i="12" s="1"/>
  <c r="I49" i="12"/>
  <c r="K49" i="12"/>
  <c r="O49" i="12"/>
  <c r="Q49" i="12"/>
  <c r="V49" i="12"/>
  <c r="G53" i="12"/>
  <c r="M53" i="12" s="1"/>
  <c r="I53" i="12"/>
  <c r="K53" i="12"/>
  <c r="O53" i="12"/>
  <c r="Q53" i="12"/>
  <c r="V53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61" i="12"/>
  <c r="M61" i="12" s="1"/>
  <c r="I61" i="12"/>
  <c r="K61" i="12"/>
  <c r="O61" i="12"/>
  <c r="Q61" i="12"/>
  <c r="Q60" i="12" s="1"/>
  <c r="V61" i="12"/>
  <c r="G72" i="12"/>
  <c r="M72" i="12" s="1"/>
  <c r="I72" i="12"/>
  <c r="K72" i="12"/>
  <c r="K60" i="12" s="1"/>
  <c r="O72" i="12"/>
  <c r="Q72" i="12"/>
  <c r="V72" i="12"/>
  <c r="G77" i="12"/>
  <c r="M77" i="12" s="1"/>
  <c r="I77" i="12"/>
  <c r="K77" i="12"/>
  <c r="O77" i="12"/>
  <c r="Q77" i="12"/>
  <c r="V77" i="12"/>
  <c r="G85" i="12"/>
  <c r="M85" i="12" s="1"/>
  <c r="I85" i="12"/>
  <c r="K85" i="12"/>
  <c r="O85" i="12"/>
  <c r="Q85" i="12"/>
  <c r="V85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102" i="12"/>
  <c r="I102" i="12"/>
  <c r="K102" i="12"/>
  <c r="M102" i="12"/>
  <c r="O102" i="12"/>
  <c r="Q102" i="12"/>
  <c r="V102" i="12"/>
  <c r="G113" i="12"/>
  <c r="M113" i="12" s="1"/>
  <c r="I113" i="12"/>
  <c r="K113" i="12"/>
  <c r="O113" i="12"/>
  <c r="Q113" i="12"/>
  <c r="Q112" i="12" s="1"/>
  <c r="V113" i="12"/>
  <c r="G115" i="12"/>
  <c r="M115" i="12" s="1"/>
  <c r="I115" i="12"/>
  <c r="K115" i="12"/>
  <c r="K112" i="12" s="1"/>
  <c r="O115" i="12"/>
  <c r="Q115" i="12"/>
  <c r="V115" i="12"/>
  <c r="G123" i="12"/>
  <c r="M123" i="12" s="1"/>
  <c r="I123" i="12"/>
  <c r="K123" i="12"/>
  <c r="O123" i="12"/>
  <c r="Q123" i="12"/>
  <c r="V123" i="12"/>
  <c r="G134" i="12"/>
  <c r="I134" i="12"/>
  <c r="K134" i="12"/>
  <c r="O134" i="12"/>
  <c r="Q134" i="12"/>
  <c r="V134" i="12"/>
  <c r="Q135" i="12"/>
  <c r="G136" i="12"/>
  <c r="M136" i="12" s="1"/>
  <c r="M135" i="12" s="1"/>
  <c r="I136" i="12"/>
  <c r="I135" i="12" s="1"/>
  <c r="K136" i="12"/>
  <c r="K135" i="12" s="1"/>
  <c r="O136" i="12"/>
  <c r="O135" i="12" s="1"/>
  <c r="Q136" i="12"/>
  <c r="V136" i="12"/>
  <c r="V135" i="12" s="1"/>
  <c r="G144" i="12"/>
  <c r="I144" i="12"/>
  <c r="K144" i="12"/>
  <c r="O144" i="12"/>
  <c r="Q144" i="12"/>
  <c r="V144" i="12"/>
  <c r="G148" i="12"/>
  <c r="M148" i="12" s="1"/>
  <c r="I148" i="12"/>
  <c r="K148" i="12"/>
  <c r="O148" i="12"/>
  <c r="Q148" i="12"/>
  <c r="V148" i="12"/>
  <c r="G152" i="12"/>
  <c r="M152" i="12" s="1"/>
  <c r="I152" i="12"/>
  <c r="K152" i="12"/>
  <c r="O152" i="12"/>
  <c r="Q152" i="12"/>
  <c r="V152" i="12"/>
  <c r="G157" i="12"/>
  <c r="I157" i="12"/>
  <c r="K157" i="12"/>
  <c r="M157" i="12"/>
  <c r="O157" i="12"/>
  <c r="Q157" i="12"/>
  <c r="V157" i="12"/>
  <c r="G161" i="12"/>
  <c r="M161" i="12" s="1"/>
  <c r="I161" i="12"/>
  <c r="K161" i="12"/>
  <c r="O161" i="12"/>
  <c r="Q161" i="12"/>
  <c r="V161" i="12"/>
  <c r="G166" i="12"/>
  <c r="M166" i="12" s="1"/>
  <c r="I166" i="12"/>
  <c r="K166" i="12"/>
  <c r="O166" i="12"/>
  <c r="Q166" i="12"/>
  <c r="V166" i="12"/>
  <c r="G170" i="12"/>
  <c r="I170" i="12"/>
  <c r="K170" i="12"/>
  <c r="M170" i="12"/>
  <c r="O170" i="12"/>
  <c r="Q170" i="12"/>
  <c r="V170" i="12"/>
  <c r="G173" i="12"/>
  <c r="M173" i="12" s="1"/>
  <c r="I173" i="12"/>
  <c r="K173" i="12"/>
  <c r="O173" i="12"/>
  <c r="Q173" i="12"/>
  <c r="V173" i="12"/>
  <c r="G174" i="12"/>
  <c r="I58" i="1" s="1"/>
  <c r="G175" i="12"/>
  <c r="M175" i="12" s="1"/>
  <c r="M174" i="12" s="1"/>
  <c r="I175" i="12"/>
  <c r="I174" i="12" s="1"/>
  <c r="K175" i="12"/>
  <c r="K174" i="12" s="1"/>
  <c r="O175" i="12"/>
  <c r="O174" i="12" s="1"/>
  <c r="Q175" i="12"/>
  <c r="Q174" i="12" s="1"/>
  <c r="V175" i="12"/>
  <c r="V174" i="12" s="1"/>
  <c r="G179" i="12"/>
  <c r="I179" i="12"/>
  <c r="K179" i="12"/>
  <c r="K178" i="12" s="1"/>
  <c r="M179" i="12"/>
  <c r="O179" i="12"/>
  <c r="Q179" i="12"/>
  <c r="V179" i="12"/>
  <c r="G185" i="12"/>
  <c r="G178" i="12" s="1"/>
  <c r="I59" i="1" s="1"/>
  <c r="I185" i="12"/>
  <c r="K185" i="12"/>
  <c r="O185" i="12"/>
  <c r="O178" i="12" s="1"/>
  <c r="Q185" i="12"/>
  <c r="V185" i="12"/>
  <c r="G191" i="12"/>
  <c r="I191" i="12"/>
  <c r="K191" i="12"/>
  <c r="M191" i="12"/>
  <c r="O191" i="12"/>
  <c r="Q191" i="12"/>
  <c r="V191" i="12"/>
  <c r="V178" i="12" s="1"/>
  <c r="G194" i="12"/>
  <c r="M194" i="12" s="1"/>
  <c r="I194" i="12"/>
  <c r="I193" i="12" s="1"/>
  <c r="K194" i="12"/>
  <c r="K193" i="12" s="1"/>
  <c r="O194" i="12"/>
  <c r="Q194" i="12"/>
  <c r="Q193" i="12" s="1"/>
  <c r="V194" i="12"/>
  <c r="V193" i="12" s="1"/>
  <c r="G197" i="12"/>
  <c r="I197" i="12"/>
  <c r="K197" i="12"/>
  <c r="O197" i="12"/>
  <c r="Q197" i="12"/>
  <c r="V197" i="12"/>
  <c r="G201" i="12"/>
  <c r="M201" i="12" s="1"/>
  <c r="I201" i="12"/>
  <c r="K201" i="12"/>
  <c r="K200" i="12" s="1"/>
  <c r="O201" i="12"/>
  <c r="Q201" i="12"/>
  <c r="V201" i="12"/>
  <c r="G208" i="12"/>
  <c r="M208" i="12" s="1"/>
  <c r="I208" i="12"/>
  <c r="K208" i="12"/>
  <c r="O208" i="12"/>
  <c r="Q208" i="12"/>
  <c r="Q200" i="12" s="1"/>
  <c r="V208" i="12"/>
  <c r="G210" i="12"/>
  <c r="M210" i="12" s="1"/>
  <c r="I210" i="12"/>
  <c r="I200" i="12" s="1"/>
  <c r="K210" i="12"/>
  <c r="O210" i="12"/>
  <c r="Q210" i="12"/>
  <c r="V210" i="12"/>
  <c r="G213" i="12"/>
  <c r="M213" i="12" s="1"/>
  <c r="M212" i="12" s="1"/>
  <c r="I213" i="12"/>
  <c r="I212" i="12" s="1"/>
  <c r="K213" i="12"/>
  <c r="K212" i="12" s="1"/>
  <c r="O213" i="12"/>
  <c r="O212" i="12" s="1"/>
  <c r="Q213" i="12"/>
  <c r="Q212" i="12" s="1"/>
  <c r="V213" i="12"/>
  <c r="V212" i="12" s="1"/>
  <c r="G216" i="12"/>
  <c r="I216" i="12"/>
  <c r="K216" i="12"/>
  <c r="O216" i="12"/>
  <c r="O215" i="12" s="1"/>
  <c r="Q216" i="12"/>
  <c r="V216" i="12"/>
  <c r="G218" i="12"/>
  <c r="M218" i="12" s="1"/>
  <c r="I218" i="12"/>
  <c r="I215" i="12" s="1"/>
  <c r="K218" i="12"/>
  <c r="O218" i="12"/>
  <c r="Q218" i="12"/>
  <c r="Q215" i="12" s="1"/>
  <c r="V218" i="12"/>
  <c r="G221" i="12"/>
  <c r="M221" i="12" s="1"/>
  <c r="I221" i="12"/>
  <c r="K221" i="12"/>
  <c r="O221" i="12"/>
  <c r="Q221" i="12"/>
  <c r="V221" i="12"/>
  <c r="G224" i="12"/>
  <c r="I224" i="12"/>
  <c r="K224" i="12"/>
  <c r="O224" i="12"/>
  <c r="Q224" i="12"/>
  <c r="V224" i="12"/>
  <c r="G225" i="12"/>
  <c r="I225" i="12"/>
  <c r="K225" i="12"/>
  <c r="M225" i="12"/>
  <c r="O225" i="12"/>
  <c r="Q225" i="12"/>
  <c r="V225" i="12"/>
  <c r="G226" i="12"/>
  <c r="M226" i="12" s="1"/>
  <c r="I226" i="12"/>
  <c r="K226" i="12"/>
  <c r="O226" i="12"/>
  <c r="Q226" i="12"/>
  <c r="V226" i="12"/>
  <c r="G227" i="12"/>
  <c r="M227" i="12" s="1"/>
  <c r="I227" i="12"/>
  <c r="K227" i="12"/>
  <c r="O227" i="12"/>
  <c r="Q227" i="12"/>
  <c r="V227" i="12"/>
  <c r="G228" i="12"/>
  <c r="M228" i="12" s="1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1" i="12"/>
  <c r="M231" i="12" s="1"/>
  <c r="I231" i="12"/>
  <c r="K231" i="12"/>
  <c r="O231" i="12"/>
  <c r="Q231" i="12"/>
  <c r="Q230" i="12" s="1"/>
  <c r="V231" i="12"/>
  <c r="G232" i="12"/>
  <c r="I232" i="12"/>
  <c r="K232" i="12"/>
  <c r="O232" i="12"/>
  <c r="Q232" i="12"/>
  <c r="V232" i="12"/>
  <c r="G234" i="12"/>
  <c r="M234" i="12" s="1"/>
  <c r="I234" i="12"/>
  <c r="K234" i="12"/>
  <c r="O234" i="12"/>
  <c r="Q234" i="12"/>
  <c r="V234" i="12"/>
  <c r="G236" i="12"/>
  <c r="M236" i="12" s="1"/>
  <c r="I236" i="12"/>
  <c r="K236" i="12"/>
  <c r="O236" i="12"/>
  <c r="Q236" i="12"/>
  <c r="V236" i="12"/>
  <c r="V230" i="12" s="1"/>
  <c r="G238" i="12"/>
  <c r="I238" i="12"/>
  <c r="K238" i="12"/>
  <c r="M238" i="12"/>
  <c r="O238" i="12"/>
  <c r="Q238" i="12"/>
  <c r="V238" i="12"/>
  <c r="G241" i="12"/>
  <c r="I241" i="12"/>
  <c r="K241" i="12"/>
  <c r="M241" i="12"/>
  <c r="O241" i="12"/>
  <c r="Q241" i="12"/>
  <c r="V241" i="12"/>
  <c r="G243" i="12"/>
  <c r="M243" i="12" s="1"/>
  <c r="I243" i="12"/>
  <c r="K243" i="12"/>
  <c r="O243" i="12"/>
  <c r="Q243" i="12"/>
  <c r="V243" i="12"/>
  <c r="G245" i="12"/>
  <c r="I245" i="12"/>
  <c r="K245" i="12"/>
  <c r="M245" i="12"/>
  <c r="O245" i="12"/>
  <c r="Q245" i="12"/>
  <c r="V245" i="12"/>
  <c r="G247" i="12"/>
  <c r="M247" i="12" s="1"/>
  <c r="I247" i="12"/>
  <c r="K247" i="12"/>
  <c r="O247" i="12"/>
  <c r="O240" i="12" s="1"/>
  <c r="Q247" i="12"/>
  <c r="V247" i="12"/>
  <c r="G249" i="12"/>
  <c r="M249" i="12" s="1"/>
  <c r="I249" i="12"/>
  <c r="K249" i="12"/>
  <c r="O249" i="12"/>
  <c r="Q249" i="12"/>
  <c r="V249" i="12"/>
  <c r="AE252" i="12"/>
  <c r="F41" i="1" s="1"/>
  <c r="I18" i="1"/>
  <c r="H40" i="1"/>
  <c r="G240" i="12" l="1"/>
  <c r="I66" i="1" s="1"/>
  <c r="I20" i="1" s="1"/>
  <c r="I230" i="12"/>
  <c r="G223" i="12"/>
  <c r="I64" i="1" s="1"/>
  <c r="I143" i="12"/>
  <c r="M60" i="12"/>
  <c r="Q223" i="12"/>
  <c r="I223" i="12"/>
  <c r="O223" i="12"/>
  <c r="K215" i="12"/>
  <c r="V200" i="12"/>
  <c r="Q143" i="12"/>
  <c r="G143" i="12"/>
  <c r="I57" i="1" s="1"/>
  <c r="G112" i="12"/>
  <c r="I55" i="1" s="1"/>
  <c r="V112" i="12"/>
  <c r="V60" i="12"/>
  <c r="G60" i="12"/>
  <c r="I54" i="1" s="1"/>
  <c r="I8" i="12"/>
  <c r="O8" i="12"/>
  <c r="F39" i="1"/>
  <c r="F42" i="1"/>
  <c r="K240" i="12"/>
  <c r="Q240" i="12"/>
  <c r="I240" i="12"/>
  <c r="G230" i="12"/>
  <c r="I65" i="1" s="1"/>
  <c r="I19" i="1" s="1"/>
  <c r="K223" i="12"/>
  <c r="V215" i="12"/>
  <c r="G193" i="12"/>
  <c r="I60" i="1" s="1"/>
  <c r="Q178" i="12"/>
  <c r="I178" i="12"/>
  <c r="O143" i="12"/>
  <c r="O112" i="12"/>
  <c r="O60" i="12"/>
  <c r="Q8" i="12"/>
  <c r="V240" i="12"/>
  <c r="K230" i="12"/>
  <c r="O230" i="12"/>
  <c r="V223" i="12"/>
  <c r="G215" i="12"/>
  <c r="I63" i="1" s="1"/>
  <c r="I17" i="1" s="1"/>
  <c r="O200" i="12"/>
  <c r="O193" i="12"/>
  <c r="V143" i="12"/>
  <c r="K143" i="12"/>
  <c r="G135" i="12"/>
  <c r="I56" i="1" s="1"/>
  <c r="I112" i="12"/>
  <c r="I60" i="12"/>
  <c r="K8" i="12"/>
  <c r="I53" i="1"/>
  <c r="V8" i="12"/>
  <c r="M200" i="12"/>
  <c r="M240" i="12"/>
  <c r="AF252" i="12"/>
  <c r="M232" i="12"/>
  <c r="M230" i="12" s="1"/>
  <c r="M224" i="12"/>
  <c r="M223" i="12" s="1"/>
  <c r="M216" i="12"/>
  <c r="M215" i="12" s="1"/>
  <c r="G212" i="12"/>
  <c r="I62" i="1" s="1"/>
  <c r="G200" i="12"/>
  <c r="I61" i="1" s="1"/>
  <c r="M197" i="12"/>
  <c r="M193" i="12" s="1"/>
  <c r="M185" i="12"/>
  <c r="M178" i="12" s="1"/>
  <c r="M144" i="12"/>
  <c r="M143" i="12" s="1"/>
  <c r="M134" i="12"/>
  <c r="M112" i="12" s="1"/>
  <c r="M16" i="12"/>
  <c r="M8" i="12" s="1"/>
  <c r="J28" i="1"/>
  <c r="J26" i="1"/>
  <c r="G38" i="1"/>
  <c r="F38" i="1"/>
  <c r="J23" i="1"/>
  <c r="J24" i="1"/>
  <c r="J25" i="1"/>
  <c r="J27" i="1"/>
  <c r="E24" i="1"/>
  <c r="E26" i="1"/>
  <c r="G41" i="1" l="1"/>
  <c r="H41" i="1" s="1"/>
  <c r="I41" i="1" s="1"/>
  <c r="G42" i="1"/>
  <c r="G39" i="1"/>
  <c r="G43" i="1" s="1"/>
  <c r="G25" i="1" s="1"/>
  <c r="A25" i="1" s="1"/>
  <c r="H42" i="1"/>
  <c r="I42" i="1" s="1"/>
  <c r="G252" i="12"/>
  <c r="I16" i="1"/>
  <c r="I21" i="1" s="1"/>
  <c r="I67" i="1"/>
  <c r="F43" i="1"/>
  <c r="G23" i="1" l="1"/>
  <c r="A23" i="1" s="1"/>
  <c r="G28" i="1"/>
  <c r="J66" i="1"/>
  <c r="J54" i="1"/>
  <c r="J57" i="1"/>
  <c r="J63" i="1"/>
  <c r="J62" i="1"/>
  <c r="J58" i="1"/>
  <c r="J55" i="1"/>
  <c r="J65" i="1"/>
  <c r="J56" i="1"/>
  <c r="J61" i="1"/>
  <c r="J53" i="1"/>
  <c r="J59" i="1"/>
  <c r="J64" i="1"/>
  <c r="J60" i="1"/>
  <c r="G26" i="1"/>
  <c r="A26" i="1"/>
  <c r="H39" i="1"/>
  <c r="I39" i="1" l="1"/>
  <c r="I43" i="1" s="1"/>
  <c r="H43" i="1"/>
  <c r="J67" i="1"/>
  <c r="G24" i="1"/>
  <c r="A27" i="1" s="1"/>
  <c r="A24" i="1"/>
  <c r="G29" i="1" l="1"/>
  <c r="G27" i="1" s="1"/>
  <c r="A29" i="1"/>
  <c r="J41" i="1"/>
  <c r="J39" i="1"/>
  <c r="J43" i="1" s="1"/>
  <c r="J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Šafář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<sst xmlns="http://schemas.openxmlformats.org/spreadsheetml/2006/main" count="1113" uniqueCount="417">
  <si>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</si>
  <si>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</si>
  <si>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</si>
  <si>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</si>
  <si>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</si>
  <si>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</si>
  <si>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</si>
  <si>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</si>
  <si>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</si>
  <si>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</si>
  <si>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</si>
  <si>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</si>
  <si>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</si>
  <si>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</si>
  <si>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</si>
  <si>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</si>
  <si>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</si>
  <si>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</si>
  <si>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</si>
  <si>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</si>
  <si>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</si>
  <si>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</si>
  <si>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</si>
  <si>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</si>
  <si>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</si>
  <si>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</si>
  <si>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</si>
  <si>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</si>
  <si>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</si>
  <si>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</si>
  <si>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</si>
  <si>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</si>
  <si>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</si>
  <si>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</si>
  <si>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</si>
  <si>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</si>
  <si>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</si>
  <si>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</si>
  <si>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</si>
  <si>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</si>
  <si>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</si>
  <si>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</si>
  <si>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</si>
  <si>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</si>
  <si>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Opěrná zeď - parkoviště u koupaliště - Chuchelna</t>
  </si>
  <si>
    <t>Objekt:</t>
  </si>
  <si>
    <t>Rozpočet:</t>
  </si>
  <si>
    <t>1319</t>
  </si>
  <si>
    <t>Obec Chuchelna</t>
  </si>
  <si>
    <t>296</t>
  </si>
  <si>
    <t>Chuchelna</t>
  </si>
  <si>
    <t>51301</t>
  </si>
  <si>
    <t>00275760</t>
  </si>
  <si>
    <t>Stavba</t>
  </si>
  <si>
    <t>Stavební objekt</t>
  </si>
  <si>
    <t>Celkem za stavbu</t>
  </si>
  <si>
    <t>CZK</t>
  </si>
  <si>
    <t>#POPS</t>
  </si>
  <si>
    <t>Popis stavby: 1319 - Opěrná zeď - parkoviště u koupaliště - Chuchelna</t>
  </si>
  <si>
    <t>#POPO</t>
  </si>
  <si>
    <t>Popis objektu: 1 - Opěrná zeď - parkoviště u koupaliště - Chuchelna</t>
  </si>
  <si>
    <t>#POPR</t>
  </si>
  <si>
    <t>Popis rozpočtu: 1 - Opěrná zeď - parkoviště u koupaliště - Chuchelna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</si>
  <si>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</si>
  <si>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</si>
  <si>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</si>
  <si>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</si>
  <si>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</si>
  <si>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</si>
  <si>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</si>
  <si>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</si>
  <si>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</si>
  <si>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</si>
  <si>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</si>
  <si>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</si>
  <si>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</si>
  <si>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</si>
  <si>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</si>
  <si>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</si>
  <si>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</si>
  <si>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</si>
  <si>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</si>
  <si>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</si>
  <si>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</si>
  <si>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</si>
  <si>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</si>
  <si>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</si>
  <si>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</si>
  <si>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</si>
  <si>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</si>
  <si>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</si>
  <si>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</si>
  <si>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</si>
  <si>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</si>
  <si>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</si>
  <si>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</si>
  <si>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</si>
  <si>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</si>
  <si>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</si>
  <si>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</si>
  <si>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</si>
  <si>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</si>
  <si>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</si>
  <si>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</si>
  <si>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</si>
  <si>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</si>
  <si>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</si>
  <si>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</si>
  <si>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</si>
  <si>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</si>
  <si>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</si>
  <si>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</si>
  <si>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</si>
  <si>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</si>
  <si>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</si>
  <si>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</si>
  <si>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</si>
  <si>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</si>
  <si>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</si>
  <si>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</si>
  <si>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113107220RAC</t>
  </si>
  <si>
    <t>Odstranění vozovek Odstranění asfaltobetonové vozovky, pl. do 50 m2, bez nakládání a odvozu na skládku</t>
  </si>
  <si>
    <t>m2</t>
  </si>
  <si>
    <t>AP-HSV</t>
  </si>
  <si>
    <t>Vlastní</t>
  </si>
  <si>
    <t>RTS 23/ I</t>
  </si>
  <si>
    <t>Práce</t>
  </si>
  <si>
    <t>Běžná</t>
  </si>
  <si>
    <t>POL1_</t>
  </si>
  <si>
    <t>Řezání asfaltobetonového krytu tl. 4 cm, odstranění asfaltbetonového krytu tl. 4 cm, řezání podkladního asfaltobetonu tl. 7 cm, odstranění podkladního asfaltobetonu tl. 7 cm, odstranění kameniva zpevněného cementem tl. 12 cm, odstranění štěrkodrti tl. 15 cm.</t>
  </si>
  <si>
    <t>POP</t>
  </si>
  <si>
    <t>rozvinutý pohled A : (4,33+5+8*3)*0,7</t>
  </si>
  <si>
    <t>VV</t>
  </si>
  <si>
    <t>u parkoviště : 38</t>
  </si>
  <si>
    <t>113151250R00</t>
  </si>
  <si>
    <t>Odstranění podkladu, krytu frézováním povrch živičný, plochy přes 500 m2 na jednom objektu nebo při provádění pruhu šířky přes  750 mm bez překážek v trase, tloušťky 150 mm</t>
  </si>
  <si>
    <t>822-1</t>
  </si>
  <si>
    <t>s naložením na dopravní prostředek, očištění povrchu od frézované plochy, opotřebování frézovacích nástrojů (nožů, upínacích kroužků, držáků) nutné ruční odstranění (vybourání) živičného krytu kolem překážek,</t>
  </si>
  <si>
    <t>SPI</t>
  </si>
  <si>
    <t>parkoviště plocha : 70</t>
  </si>
  <si>
    <t>130001101R00</t>
  </si>
  <si>
    <t>Příplatek k cenám za ztížené vykopávky v horninách jakékoliv třídy</t>
  </si>
  <si>
    <t>m3</t>
  </si>
  <si>
    <t>800-1</t>
  </si>
  <si>
    <t>Příplatek k cenám hloubených vykopávek za ztížení vykopávky v blízkosti podzemního vedení nebo výbušnin pro jakoukoliv třídu horniny.</t>
  </si>
  <si>
    <t>132201210R00</t>
  </si>
  <si>
    <t xml:space="preserve">Hloubení rýh šířky přes 60 do 200 cm do 50 m3, v hornině 3,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</si>
  <si>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</si>
  <si>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rozvinutý pohled A : (4,33+5+8*3)*1*0,6</t>
  </si>
  <si>
    <t>rozvinutý pohled B : (1,66+1,85)*1*0,6</t>
  </si>
  <si>
    <t>rozvinutý pohled B : 4*1,5*1</t>
  </si>
  <si>
    <t>rozvinutý pohled C : (3,4+3,42+14,97)*1,5*1</t>
  </si>
  <si>
    <t>rozvinutý pohled D : 3,8*1*0,6</t>
  </si>
  <si>
    <t>rozvinutý pohled D : 1,5*1,5*1</t>
  </si>
  <si>
    <t>Mezisoučet</t>
  </si>
  <si>
    <t>rozvinutý pohled C - odtěžení svahu : (3,4+3,42+14,97)*1,7</t>
  </si>
  <si>
    <t>132201219R00</t>
  </si>
  <si>
    <t xml:space="preserve">Hloubení rýh šířky přes 60 do 200 cm příplatek za lepivost, v hornině 3,  </t>
  </si>
  <si>
    <t>Začátek provozního součtu</t>
  </si>
  <si>
    <t xml:space="preserve">  rozvinutý pohled A : (4,33+5+8*3)*1*0,6</t>
  </si>
  <si>
    <t xml:space="preserve">  rozvinutý pohled B : (1,66+1,85)*1*0,6</t>
  </si>
  <si>
    <t xml:space="preserve">  rozvinutý pohled B : 4*1,5*1</t>
  </si>
  <si>
    <t xml:space="preserve">  rozvinutý pohled C : (3,4+3,42+14,97)*1,5*1</t>
  </si>
  <si>
    <t xml:space="preserve">  rozvinutý pohled D : 3,8*1*0,6</t>
  </si>
  <si>
    <t xml:space="preserve">  rozvinutý pohled D : 1,5*1,5*1</t>
  </si>
  <si>
    <t xml:space="preserve">  rozvinutý pohled C - odtěžení svahu : (3,4+3,42+14,97)*1,7</t>
  </si>
  <si>
    <t>Konec provozního součtu</t>
  </si>
  <si>
    <t>30 % : 102,362*0,3</t>
  </si>
  <si>
    <t>139601102R00</t>
  </si>
  <si>
    <t>Ruční výkop jam, rýh a šachet v hornině 3</t>
  </si>
  <si>
    <t>s přehozením na vzdálenost do 5 m nebo s naložením na ruční dopravní prostředek</t>
  </si>
  <si>
    <t>nové schodiště : 1</t>
  </si>
  <si>
    <t>162701101R00</t>
  </si>
  <si>
    <t>Vodorovné přemístění výkopku z horniny 1 až 4, na vzdálenost přes 5 000  do 6 000 m</t>
  </si>
  <si>
    <t>po suchu, bez naložení výkopku, avšak se složením bez rozhrnutí, zpáteční cesta vozidla.</t>
  </si>
  <si>
    <t>167101101R00</t>
  </si>
  <si>
    <t>Nakládání, skládání, překládání neulehlého výkopku nakládání výkopku  do 100 m3, z horniny 1 až 4</t>
  </si>
  <si>
    <t>171201201R00</t>
  </si>
  <si>
    <t>Uložení sypaniny na dočasnou skládku tak, že na 1 m2 plochy připadá přes 2 m3 výkopku nebo ornice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</si>
  <si>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</si>
  <si>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</si>
  <si>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</si>
  <si>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181201102R00</t>
  </si>
  <si>
    <t>Úprava pláně v násypech v hornině 1 až 4, se zhutněním</t>
  </si>
  <si>
    <t>vyrovnání výškových rozdílů, plochy vodorovné a plochy do sklonu 1 : 5,</t>
  </si>
  <si>
    <t>181301102R00</t>
  </si>
  <si>
    <t>Rozprostření a urovnání ornice v rovině v souvislé ploše do 500 m2, tloušťka vrstvy přes 100 do 150 mm</t>
  </si>
  <si>
    <t>s případným nutným přemístěním hromad nebo dočasných skládek na místo potřeby ze vzdálenosti do 30 m, v rovině nebo ve svahu do 1 : 5,</t>
  </si>
  <si>
    <t>rozvinutý pohled C : (3,4+3,42+14,97)*2</t>
  </si>
  <si>
    <t>199000002R00</t>
  </si>
  <si>
    <t>Poplatky za skládku horniny 1- 4, skupina 17 05 04 z Katalogu odpadů</t>
  </si>
  <si>
    <t>180400020RA0</t>
  </si>
  <si>
    <t>Založení trávníku s dodáním osiva parkového, v rovině</t>
  </si>
  <si>
    <t>Agregovaná položka</t>
  </si>
  <si>
    <t>POL2_</t>
  </si>
  <si>
    <t>Včetně prvního pokosení, naložení odpadu a odvezení do 20 km, se složením.</t>
  </si>
  <si>
    <t>211571121R00</t>
  </si>
  <si>
    <t>Výplň odvodňovacích žeber kamenivem drobným těženým</t>
  </si>
  <si>
    <t>800-2</t>
  </si>
  <si>
    <t>do rýh bez zhutnění s úpravou povrchu výplně, s vytvořením průduchů z lomového kamene</t>
  </si>
  <si>
    <t>rozvinutý pohled A : (4,33+5+8*3)*0,3*0,3</t>
  </si>
  <si>
    <t>rozvinutý pohled B : (1,66+1,85)*0,3*0,3</t>
  </si>
  <si>
    <t>rozvinutý pohled B : 4*1,5*0,5*0,4</t>
  </si>
  <si>
    <t>rozvinutý pohled B : 4*1,3</t>
  </si>
  <si>
    <t>rozvinutý pohled C : (3,4+3,42+14,97)*0,5*0,4</t>
  </si>
  <si>
    <t>rozvinutý pohled C : (3,4+3,42+14,97)*1,3</t>
  </si>
  <si>
    <t>rozvinutý pohled D : 3,8*0,3*0,3</t>
  </si>
  <si>
    <t>rozvinutý pohled D : 1,5*0,3*0,3</t>
  </si>
  <si>
    <t>rozvinutý pohled D : 1,5*1,3</t>
  </si>
  <si>
    <t>212753114R00</t>
  </si>
  <si>
    <t>Plastové drenážní trubky montáž ohebné plastové drenážní trubky do rýhy, DN 100, bez lože</t>
  </si>
  <si>
    <t>m</t>
  </si>
  <si>
    <t>827-1</t>
  </si>
  <si>
    <t>rozvinutý pohled A : (4,33+5+8*3)</t>
  </si>
  <si>
    <t>rozvinutý pohled B : (1,66+1,85+4)</t>
  </si>
  <si>
    <t>rozvinutý pohled C : (3,4+3,42+14,97)</t>
  </si>
  <si>
    <t>rozvinutý pohled D : 4,8</t>
  </si>
  <si>
    <t>212971110R00</t>
  </si>
  <si>
    <t xml:space="preserve">Zřízení opláštění odvod. trativodů z geotextilie o sklonu do 2,5,  </t>
  </si>
  <si>
    <t>v rýze nebo v zářezu se stěnami,</t>
  </si>
  <si>
    <t>rozvinutý pohled A : (4,33+5+8*3)*2,1</t>
  </si>
  <si>
    <t>rozvinutý pohled B : (1,66+1,85)*2,1</t>
  </si>
  <si>
    <t>rozvinutý pohled B : 4*4,5</t>
  </si>
  <si>
    <t>rozvinutý pohled C : (3,4+3,42+14,97)*4,5</t>
  </si>
  <si>
    <t>rozvinutý pohled D : 3,8*2,1</t>
  </si>
  <si>
    <t>rozvinutý pohled D : 1,5*4,5</t>
  </si>
  <si>
    <t>271531111R00</t>
  </si>
  <si>
    <t>Polštáře zhutněné pod základy kamenivo hrubé, drcené, frakce 16 - 63 mm</t>
  </si>
  <si>
    <t>rozvinutý pohled A : (4,33+5+8*3)*1*0,3</t>
  </si>
  <si>
    <t>rozvinutý pohled B : (1,66+1,85)*1*0,3</t>
  </si>
  <si>
    <t>rozvinutý pohled B : 4*1,5*0,3</t>
  </si>
  <si>
    <t>rozvinutý pohled C : (3,4+3,42+14,97)*1,5*0,3</t>
  </si>
  <si>
    <t>rozvinutý pohled D : 3,8*1*0,3</t>
  </si>
  <si>
    <t>rozvinutý pohled D : 1,5*1,5*0,3</t>
  </si>
  <si>
    <t>271571111R00</t>
  </si>
  <si>
    <t xml:space="preserve">Polštáře zhutněné pod základy štěrkopísek tříděný,  </t>
  </si>
  <si>
    <t>nové schodiště : 0,24*3*3,5*0,1*1,2</t>
  </si>
  <si>
    <t>28611223.AR</t>
  </si>
  <si>
    <t>Trubka plastová drenážní spoj: západkový; potrubí: jednovrstvé; materiál: PVC; povrch: žebrovaný; ohebná; DN = 100; vsakovací plocha = 34,0 cm2/m</t>
  </si>
  <si>
    <t>SPCM</t>
  </si>
  <si>
    <t>Kalkul</t>
  </si>
  <si>
    <t>Specifikace</t>
  </si>
  <si>
    <t>POL3_</t>
  </si>
  <si>
    <t xml:space="preserve">  rozvinutý pohled A : (4,33+5+8*3)</t>
  </si>
  <si>
    <t xml:space="preserve">  rozvinutý pohled B : (1,66+1,85+4)</t>
  </si>
  <si>
    <t xml:space="preserve">  rozvinutý pohled C : (3,4+3,42+14,97)</t>
  </si>
  <si>
    <t xml:space="preserve">  rozvinutý pohled D : 4,8</t>
  </si>
  <si>
    <t>67,43*1,1</t>
  </si>
  <si>
    <t>69366198R</t>
  </si>
  <si>
    <t>geotextilie PP; funkce separační, ochranná, výztužná, filtrační; plošná hmotnost 300 g/m2; zpevněná oboustranně</t>
  </si>
  <si>
    <t xml:space="preserve">  rozvinutý pohled A : (4,33+5+8*3)*2,1</t>
  </si>
  <si>
    <t xml:space="preserve">  rozvinutý pohled B : (1,66+1,85)*2,1</t>
  </si>
  <si>
    <t xml:space="preserve">  rozvinutý pohled B : 4*4,5</t>
  </si>
  <si>
    <t xml:space="preserve">  rozvinutý pohled C : (3,4+3,42+14,97)*4,5</t>
  </si>
  <si>
    <t xml:space="preserve">  rozvinutý pohled D : 3,8*2,1</t>
  </si>
  <si>
    <t xml:space="preserve">  rozvinutý pohled D : 1,5*4,5</t>
  </si>
  <si>
    <t>208,149*1,2</t>
  </si>
  <si>
    <t>327111111R00</t>
  </si>
  <si>
    <t>Osazení svahových tvárnic hmotnosti do 30 kg</t>
  </si>
  <si>
    <t>801-5</t>
  </si>
  <si>
    <t>schodnice : 27</t>
  </si>
  <si>
    <t>327216132RT2</t>
  </si>
  <si>
    <t>Opěrné zdi z gabionů šířka paty 1 m, výška 1,5 m, oko 100x50 mm, včetně dodávky kamene</t>
  </si>
  <si>
    <t>a svařovaných sítí Al+Zn oka 100x100 mm, spirál, táhel, vazacího drátu včetně pomocného pracovního lešení o výšce podlahy do 1900 mm a pro zatížení do 1,5 kPa,</t>
  </si>
  <si>
    <t>rozvinutý pohled A : (4,33+5+8*3)*1*0,5</t>
  </si>
  <si>
    <t>rozvinutý pohled A : (4,33+5+8*3)*0,5*0,5</t>
  </si>
  <si>
    <t>rozvinutý pohled B : (1,66+1,85)*1*0,5</t>
  </si>
  <si>
    <t>rozvinutý pohled B : (1,66+1,85)*0,5*0,5</t>
  </si>
  <si>
    <t>rozvinutý pohled D : 3,8*1*0,5</t>
  </si>
  <si>
    <t>rozvinutý pohled D : 3,8*0,5*0,5</t>
  </si>
  <si>
    <t>327216144RT2</t>
  </si>
  <si>
    <t>Opěrné zdi z gabionů šířka paty 1,5 m, výška 2,5 m, oko 100x50 mm, včetně dodávky kamene</t>
  </si>
  <si>
    <t>rozvinutý pohled B : 4*1*1</t>
  </si>
  <si>
    <t>rozvinutý pohled B : 4*0,5*0,5</t>
  </si>
  <si>
    <t>rozvinutý pohled C : (3,4+3,42+14,97)*1*1</t>
  </si>
  <si>
    <t>rozvinutý pohled C : (3,4+3,42+14,97)*0,5*0,5</t>
  </si>
  <si>
    <t>rozvinutý pohled D : 1,5*1*1</t>
  </si>
  <si>
    <t>rozvinutý pohled D : 1,5*0,5*0,5</t>
  </si>
  <si>
    <t>592296102</t>
  </si>
  <si>
    <t>Schodová tvárnice  400 x 270 x 150 mm dle PD</t>
  </si>
  <si>
    <t>kus</t>
  </si>
  <si>
    <t>Indiv</t>
  </si>
  <si>
    <t>457311115R00</t>
  </si>
  <si>
    <t>Vyrovnávací beton beton C 12/15</t>
  </si>
  <si>
    <t>821-1</t>
  </si>
  <si>
    <t>na vodorovné mostní konstrukci s očištěním podkladních ploch, provedený v předepsaném spádu,</t>
  </si>
  <si>
    <t>rozvinutý pohled A : (4,33+5+8*3)*0,3*0,1</t>
  </si>
  <si>
    <t>rozvinutý pohled B : (1,66+1,85)*0,3*0,1</t>
  </si>
  <si>
    <t>rozvinutý pohled B : 4*0,3*0,1</t>
  </si>
  <si>
    <t>rozvinutý pohled C : (3,4+3,42+14,97)*0,3*0,1</t>
  </si>
  <si>
    <t>rozvinutý pohled D : 4,8*0,3*0,1</t>
  </si>
  <si>
    <t>564251111R00</t>
  </si>
  <si>
    <t>Podklad nebo podsyp ze štěrkopísku tloušťka po zhutnění 150 mm</t>
  </si>
  <si>
    <t>s rozprostřením, vlhčením a zhutněním</t>
  </si>
  <si>
    <t>564762111R00</t>
  </si>
  <si>
    <t>Podklad nebo kryt z kameniva hrubého s výplň. kam. tloušťka po zhutnění 200 mm</t>
  </si>
  <si>
    <t>kamenivo hrubé drcené vel. 32 - 63 mm s výplňovým kamenivem (vibrovaný štěrk), s rozprostřením, vlhčením a zhutněním</t>
  </si>
  <si>
    <t>565151111RT3</t>
  </si>
  <si>
    <t>Podklad z kameniva obaleného asfaltem ACP 16+ až ACP 22+, v pruhu šířky do 3 m, třídy 1, tloušťka po zhutnění 70 mm</t>
  </si>
  <si>
    <t>s rozprostřením a zhutněním</t>
  </si>
  <si>
    <t>565181111RT3</t>
  </si>
  <si>
    <t>Podklad z kameniva obaleného asfaltem ACP 22+, v pruhu šířky do 3 m, třídy 1, tloušťka po zhutnění 150 mm</t>
  </si>
  <si>
    <t>573231127R00</t>
  </si>
  <si>
    <t>Postřik živičný spojovací bez posypu kamenivem , množství zbytkového asfaltu 0,70 kg/m2</t>
  </si>
  <si>
    <t>bez posypu kamenivem</t>
  </si>
  <si>
    <t>577112114RT3</t>
  </si>
  <si>
    <t>Beton asfaltový z modifikovaného asfaltu v pruhu šířky do 3 m, ACO 11 S , tloušťky 50 mm, plochy do 200 m2</t>
  </si>
  <si>
    <t>584121111RZ1</t>
  </si>
  <si>
    <t xml:space="preserve">Osazení silničních panelů jakéhokoliv druhu a velikosti </t>
  </si>
  <si>
    <t>ze železového betonu, s provedením podkladu z kameniva těženého do tl. 4 cm</t>
  </si>
  <si>
    <t>2*2</t>
  </si>
  <si>
    <t>59381326R</t>
  </si>
  <si>
    <t>panel pro komunikace železobetonový; IZD; l = 200,0 cm; š = 100,0 cm; h = 18,0 cm; beton C 25/30; XF1</t>
  </si>
  <si>
    <t>83123011XX</t>
  </si>
  <si>
    <t>Osazení chráničky na vodovodním potrubí DN 160 - včetně dodávky chráničky, rozpojení a spojení potrubí</t>
  </si>
  <si>
    <t xml:space="preserve">ks    </t>
  </si>
  <si>
    <t xml:space="preserve">položka obsahuje veškeré práce a materiály : </t>
  </si>
  <si>
    <t>917862111RT5</t>
  </si>
  <si>
    <t>Osazení silničního nebo chodníkového betonového obrubníku včetně dodávky betonovéího obrubníku  stojatého, rozměru 1000/100/250 mm, s boční opěrou z betonu prostého, do lože z betonu prostého C 12/15</t>
  </si>
  <si>
    <t>S dodáním hmot pro lože tl. 80-100 mm.</t>
  </si>
  <si>
    <t>918101111R00</t>
  </si>
  <si>
    <t>Lože pod obrubníky, krajníky nebo obruby z betonu prostého C 12/15</t>
  </si>
  <si>
    <t>z dlažebních kostek z betonu prostého</t>
  </si>
  <si>
    <t>rozvinutý pohled A : (4,33+5+8*3)*0,25*0,2</t>
  </si>
  <si>
    <t>rozvinutý pohled B : (1,66+1,85+4)*0,25*0,2</t>
  </si>
  <si>
    <t>rozvinutý pohled C : (3,4+3,42+14,97)*0,25*0,2</t>
  </si>
  <si>
    <t>rozvinutý pohled D : 4,8*0,25*0,2</t>
  </si>
  <si>
    <t>913      R00</t>
  </si>
  <si>
    <t>Hzs - Stavební dělník</t>
  </si>
  <si>
    <t>h</t>
  </si>
  <si>
    <t>nespecifikované práce : 30</t>
  </si>
  <si>
    <t>900100XX</t>
  </si>
  <si>
    <t>Oplocení z poplastovaného pletiva, ocelové sloupky, patky - vše dle PD, výška pletiva 125 cm</t>
  </si>
  <si>
    <t xml:space="preserve">m     </t>
  </si>
  <si>
    <t>0,2+1,95*2+0,2+2,3+0,6*2+2,48+2,47+6+18</t>
  </si>
  <si>
    <t>900100XX1</t>
  </si>
  <si>
    <t>Posuvná branka na kolečku, sloupky, poplastoavné pletivo - vše dle PD</t>
  </si>
  <si>
    <t>soubor</t>
  </si>
  <si>
    <t>962052211R00</t>
  </si>
  <si>
    <t>Bourání zdiva železobetonového nadzákladového</t>
  </si>
  <si>
    <t>801-3</t>
  </si>
  <si>
    <t>nebo vybourání otvorů průřezové plochy přes 4 m2 ve zdivu železobetonovém, včetně pomocného lešení o výšce podlahy do 1900 mm a pro zatížení do 1,5 kPa  (150 kg/m2),</t>
  </si>
  <si>
    <t xml:space="preserve">stávající zídka : </t>
  </si>
  <si>
    <t>profil A : (4,33+3,5+5+8*3)*0,3*1</t>
  </si>
  <si>
    <t>profil B : (1,66+4,85)*0,3*1,7</t>
  </si>
  <si>
    <t>profil C : (3,4+3,42+14,97)*0,3*1,5</t>
  </si>
  <si>
    <t>profil D : (1,5+3,8)*0,3*1,5</t>
  </si>
  <si>
    <t>963042819R00</t>
  </si>
  <si>
    <t>Bourání jakýchkoliv betonových schodišťových stupňů zhotovených na místě</t>
  </si>
  <si>
    <t>stávající schodiště : 4</t>
  </si>
  <si>
    <t>nespecifikované bourací práce : 30</t>
  </si>
  <si>
    <t>998153131R00</t>
  </si>
  <si>
    <t>Přesun hmot pro zdi a valy samostatné vodorovně do 50 m výšky do 20 m</t>
  </si>
  <si>
    <t>t</t>
  </si>
  <si>
    <t>Přesun hmot</t>
  </si>
  <si>
    <t>POL7_</t>
  </si>
  <si>
    <t>se svislou nosnou konstrukcí zděnou z cihel, kamene, tvárnic, monolitickou betonovou tyčovou nebo plošnou ( KMCH 1, 2, 3, - JKSO šesté místo )</t>
  </si>
  <si>
    <t>767911821R00</t>
  </si>
  <si>
    <t>Demontáž oplocení demontáž pletiva, výšky do 1,6 m</t>
  </si>
  <si>
    <t>800-767</t>
  </si>
  <si>
    <t>profil A : (4,33+3,5+5+8*3)</t>
  </si>
  <si>
    <t>767200XX01</t>
  </si>
  <si>
    <t>Zábradlí ocelové, žárově zinkované</t>
  </si>
  <si>
    <t>4,86+3,4+3,42+14,97+4,3</t>
  </si>
  <si>
    <t>998767101R00</t>
  </si>
  <si>
    <t>Přesun hmot pro kovové stavební doplňk. konstrukce v objektech výšky do 6 m</t>
  </si>
  <si>
    <t>50 m vodorovně</t>
  </si>
  <si>
    <t>979990108R00</t>
  </si>
  <si>
    <t>Poplatek za skládku za uložení, železobeton,  , skupina 17 01 01 z Katalogu odpadů</t>
  </si>
  <si>
    <t>979990112R00</t>
  </si>
  <si>
    <t>Poplatek za skládku za uložení, obalované kamenivo, asfalt, kusovost do 300 x 300 mm,  , skupina 17 03 02 z Katalogu odpadů</t>
  </si>
  <si>
    <t>979081111R00</t>
  </si>
  <si>
    <t>Odvoz suti a vybouraných hmot na skládku do 1 km</t>
  </si>
  <si>
    <t>Přesun suti</t>
  </si>
  <si>
    <t>POL8_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</si>
  <si>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</si>
  <si>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</si>
  <si>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</si>
  <si>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</si>
  <si>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</si>
  <si>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</si>
  <si>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00511 R</t>
  </si>
  <si>
    <t xml:space="preserve">Geodetické práce </t>
  </si>
  <si>
    <t>Soubor</t>
  </si>
  <si>
    <t>VRN</t>
  </si>
  <si>
    <t>POL99_2</t>
  </si>
  <si>
    <t>005121 R</t>
  </si>
  <si>
    <t>Zařízení staveniště</t>
  </si>
  <si>
    <t>Veškeré náklady spojené s vybudováním, provozem a odstraněním zařízení staveniště.</t>
  </si>
  <si>
    <t>005122 R</t>
  </si>
  <si>
    <t>Provozní vlivy</t>
  </si>
  <si>
    <t>POL99_1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</si>
  <si>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</si>
  <si>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</si>
  <si>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</si>
  <si>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prací, Jedná se zejména o náklady související s extrémními podmínkami místa provádění.</t>
  </si>
  <si>
    <t>005124010R</t>
  </si>
  <si>
    <t>Koordinační činnost</t>
  </si>
  <si>
    <t>Koordinace stavebních a technologických dodávek stavby.</t>
  </si>
  <si>
    <t>005211020R</t>
  </si>
  <si>
    <t>Ochrana stávaj. inženýrských sítí na staveništi</t>
  </si>
  <si>
    <t>POL99_8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</si>
  <si>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</si>
  <si>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</si>
  <si>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</si>
  <si>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</si>
  <si>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</si>
  <si>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</si>
  <si>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</si>
  <si>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</si>
  <si>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</si>
  <si>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</si>
  <si>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005241020R</t>
  </si>
  <si>
    <t xml:space="preserve">Geodetické zaměření skutečného provedení  </t>
  </si>
  <si>
    <t>Náklady na provedení skutečného zaměření stavby v rozsahu nezbytném pro zápis změny do katastru nemovitostí.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</si>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</sst>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19" fillId="0" borderId="0" xfId="0" applyNumberFormat="1" applyFont="1" applyAlignment="1">
      <alignment horizontal="center" vertical="top" wrapText="1" shrinkToFit="1"/>
    </xf>
    <xf numFmtId="165" fontId="19" fillId="0" borderId="0" xfId="0" applyNumberFormat="1" applyFont="1" applyAlignment="1">
      <alignment vertical="top" wrapText="1" shrinkToFi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1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165" fontId="19" fillId="0" borderId="0" xfId="0" quotePrefix="1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left" vertical="top" wrapText="1"/>
    </xf>
    <xf numFmtId="165" fontId="20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sheetProtection algorithmName="SHA-512" hashValue="ZngfOVQf7u8N2vzN3s9A7uK03/eM1aS2KBKUrAsQ7WBJ6++6GkRZYmw/nRohlf9Sja/EXplKRotN89VFJsefHg==" saltValue="5P2sJkgG/I4AWsw5p9V9D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" zoomScaleNormal="100" zoomScaleSheetLayoutView="75" workbookViewId="0">
      <selection activeCell="M16" sqref="M1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5" t="s">
        <v>41</v>
      </c>
      <c r="C1" s="236"/>
      <c r="D1" s="236"/>
      <c r="E1" s="236"/>
      <c r="F1" s="236"/>
      <c r="G1" s="236"/>
      <c r="H1" s="236"/>
      <c r="I1" s="236"/>
      <c r="J1" s="237"/>
    </row>
    <row r="2" spans="1:15" ht="36" customHeight="1" x14ac:dyDescent="0.2">
      <c r="A2" s="2"/>
      <c r="B2" s="78" t="s">
        <v>22</v>
      </c>
      <c r="C2" s="79"/>
      <c r="D2" s="80" t="s">
        <v>47</v>
      </c>
      <c r="E2" s="241" t="s">
        <v>44</v>
      </c>
      <c r="F2" s="242"/>
      <c r="G2" s="242"/>
      <c r="H2" s="242"/>
      <c r="I2" s="242"/>
      <c r="J2" s="243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44" t="s">
        <v>44</v>
      </c>
      <c r="F3" s="245"/>
      <c r="G3" s="245"/>
      <c r="H3" s="245"/>
      <c r="I3" s="245"/>
      <c r="J3" s="246"/>
    </row>
    <row r="4" spans="1:15" ht="23.25" customHeight="1" x14ac:dyDescent="0.2">
      <c r="A4" s="76">
        <v>1604</v>
      </c>
      <c r="B4" s="83" t="s">
        <v>46</v>
      </c>
      <c r="C4" s="84"/>
      <c r="D4" s="85" t="s">
        <v>43</v>
      </c>
      <c r="E4" s="224" t="s">
        <v>44</v>
      </c>
      <c r="F4" s="225"/>
      <c r="G4" s="225"/>
      <c r="H4" s="225"/>
      <c r="I4" s="225"/>
      <c r="J4" s="226"/>
    </row>
    <row r="5" spans="1:15" ht="24" customHeight="1" x14ac:dyDescent="0.2">
      <c r="A5" s="2"/>
      <c r="B5" s="31" t="s">
        <v>42</v>
      </c>
      <c r="D5" s="229" t="s">
        <v>48</v>
      </c>
      <c r="E5" s="230"/>
      <c r="F5" s="230"/>
      <c r="G5" s="230"/>
      <c r="H5" s="18" t="s">
        <v>40</v>
      </c>
      <c r="I5" s="86" t="s">
        <v>52</v>
      </c>
      <c r="J5" s="8"/>
    </row>
    <row r="6" spans="1:15" ht="15.75" customHeight="1" x14ac:dyDescent="0.2">
      <c r="A6" s="2"/>
      <c r="B6" s="28"/>
      <c r="C6" s="55"/>
      <c r="D6" s="231" t="s">
        <v>49</v>
      </c>
      <c r="E6" s="232"/>
      <c r="F6" s="232"/>
      <c r="G6" s="232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77" t="s">
        <v>51</v>
      </c>
      <c r="E7" s="233" t="s">
        <v>50</v>
      </c>
      <c r="F7" s="234"/>
      <c r="G7" s="234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8"/>
      <c r="E11" s="248"/>
      <c r="F11" s="248"/>
      <c r="G11" s="248"/>
      <c r="H11" s="18" t="s">
        <v>40</v>
      </c>
      <c r="I11" s="87"/>
      <c r="J11" s="8"/>
    </row>
    <row r="12" spans="1:15" ht="15.75" customHeight="1" x14ac:dyDescent="0.2">
      <c r="A12" s="2"/>
      <c r="B12" s="28"/>
      <c r="C12" s="55"/>
      <c r="D12" s="223"/>
      <c r="E12" s="223"/>
      <c r="F12" s="223"/>
      <c r="G12" s="223"/>
      <c r="H12" s="18" t="s">
        <v>34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7"/>
      <c r="F13" s="228"/>
      <c r="G13" s="228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7"/>
      <c r="F15" s="247"/>
      <c r="G15" s="249"/>
      <c r="H15" s="249"/>
      <c r="I15" s="249" t="s">
        <v>29</v>
      </c>
      <c r="J15" s="250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212"/>
      <c r="F16" s="213"/>
      <c r="G16" s="212"/>
      <c r="H16" s="213"/>
      <c r="I16" s="212">
        <f>SUMIF(F53:F66,A16,I53:I66)+SUMIF(F53:F66,"PSU",I53:I66)</f>
        <v>0</v>
      </c>
      <c r="J16" s="214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212"/>
      <c r="F17" s="213"/>
      <c r="G17" s="212"/>
      <c r="H17" s="213"/>
      <c r="I17" s="212">
        <f>SUMIF(F53:F66,A17,I53:I66)</f>
        <v>0</v>
      </c>
      <c r="J17" s="214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212"/>
      <c r="F18" s="213"/>
      <c r="G18" s="212"/>
      <c r="H18" s="213"/>
      <c r="I18" s="212">
        <f>SUMIF(F53:F66,A18,I53:I66)</f>
        <v>0</v>
      </c>
      <c r="J18" s="214"/>
    </row>
    <row r="19" spans="1:10" ht="23.25" customHeight="1" x14ac:dyDescent="0.2">
      <c r="A19" s="141" t="s">
        <v>89</v>
      </c>
      <c r="B19" s="38" t="s">
        <v>27</v>
      </c>
      <c r="C19" s="62"/>
      <c r="D19" s="63"/>
      <c r="E19" s="212"/>
      <c r="F19" s="213"/>
      <c r="G19" s="212"/>
      <c r="H19" s="213"/>
      <c r="I19" s="212">
        <f>SUMIF(F53:F66,A19,I53:I66)</f>
        <v>0</v>
      </c>
      <c r="J19" s="214"/>
    </row>
    <row r="20" spans="1:10" ht="23.25" customHeight="1" x14ac:dyDescent="0.2">
      <c r="A20" s="141" t="s">
        <v>90</v>
      </c>
      <c r="B20" s="38" t="s">
        <v>28</v>
      </c>
      <c r="C20" s="62"/>
      <c r="D20" s="63"/>
      <c r="E20" s="212"/>
      <c r="F20" s="213"/>
      <c r="G20" s="212"/>
      <c r="H20" s="213"/>
      <c r="I20" s="212">
        <f>SUMIF(F53:F66,A20,I53:I66)</f>
        <v>0</v>
      </c>
      <c r="J20" s="214"/>
    </row>
    <row r="21" spans="1:10" ht="23.25" customHeight="1" x14ac:dyDescent="0.2">
      <c r="A21" s="2"/>
      <c r="B21" s="48" t="s">
        <v>29</v>
      </c>
      <c r="C21" s="64"/>
      <c r="D21" s="65"/>
      <c r="E21" s="215"/>
      <c r="F21" s="251"/>
      <c r="G21" s="215"/>
      <c r="H21" s="251"/>
      <c r="I21" s="215">
        <f>SUM(I16:J20)</f>
        <v>0</v>
      </c>
      <c r="J21" s="216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10">
        <f>ZakladDPHSniVypocet</f>
        <v>0</v>
      </c>
      <c r="H23" s="211"/>
      <c r="I23" s="21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8">
        <f>A23</f>
        <v>0</v>
      </c>
      <c r="H24" s="209"/>
      <c r="I24" s="20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10">
        <f>ZakladDPHZaklVypocet</f>
        <v>0</v>
      </c>
      <c r="H25" s="211"/>
      <c r="I25" s="21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8">
        <f>A25</f>
        <v>0</v>
      </c>
      <c r="H26" s="239"/>
      <c r="I26" s="23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40">
        <f>CenaCelkem-(ZakladDPHSni+DPHSni+ZakladDPHZakl+DPHZakl)</f>
        <v>0</v>
      </c>
      <c r="H27" s="240"/>
      <c r="I27" s="240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23</v>
      </c>
      <c r="C28" s="115"/>
      <c r="D28" s="115"/>
      <c r="E28" s="116"/>
      <c r="F28" s="117"/>
      <c r="G28" s="218">
        <f>ZakladDPHSniVypocet+ZakladDPHZaklVypocet</f>
        <v>0</v>
      </c>
      <c r="H28" s="218"/>
      <c r="I28" s="218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35</v>
      </c>
      <c r="C29" s="119"/>
      <c r="D29" s="119"/>
      <c r="E29" s="119"/>
      <c r="F29" s="120"/>
      <c r="G29" s="217">
        <f>A27</f>
        <v>0</v>
      </c>
      <c r="H29" s="217"/>
      <c r="I29" s="217"/>
      <c r="J29" s="121" t="s">
        <v>56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9"/>
      <c r="E34" s="220"/>
      <c r="G34" s="221"/>
      <c r="H34" s="222"/>
      <c r="I34" s="222"/>
      <c r="J34" s="25"/>
    </row>
    <row r="35" spans="1:10" ht="12.75" customHeight="1" x14ac:dyDescent="0.2">
      <c r="A35" s="2"/>
      <c r="B35" s="2"/>
      <c r="D35" s="207" t="s">
        <v>2</v>
      </c>
      <c r="E35" s="20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53</v>
      </c>
      <c r="C39" s="202"/>
      <c r="D39" s="202"/>
      <c r="E39" s="202"/>
      <c r="F39" s="101">
        <f>'1 1 Pol'!AE252</f>
        <v>0</v>
      </c>
      <c r="G39" s="102">
        <f>'1 1 Pol'!AF252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/>
      <c r="C40" s="203" t="s">
        <v>54</v>
      </c>
      <c r="D40" s="203"/>
      <c r="E40" s="203"/>
      <c r="F40" s="106"/>
      <c r="G40" s="107"/>
      <c r="H40" s="107">
        <f>(F40*SazbaDPH1/100)+(G40*SazbaDPH2/100)</f>
        <v>0</v>
      </c>
      <c r="I40" s="107"/>
      <c r="J40" s="108"/>
    </row>
    <row r="41" spans="1:10" ht="25.5" hidden="1" customHeight="1" x14ac:dyDescent="0.2">
      <c r="A41" s="90">
        <v>2</v>
      </c>
      <c r="B41" s="105" t="s">
        <v>43</v>
      </c>
      <c r="C41" s="203" t="s">
        <v>44</v>
      </c>
      <c r="D41" s="203"/>
      <c r="E41" s="203"/>
      <c r="F41" s="106">
        <f>'1 1 Pol'!AE252</f>
        <v>0</v>
      </c>
      <c r="G41" s="107">
        <f>'1 1 Pol'!AF252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0">
        <v>3</v>
      </c>
      <c r="B42" s="109" t="s">
        <v>43</v>
      </c>
      <c r="C42" s="202" t="s">
        <v>44</v>
      </c>
      <c r="D42" s="202"/>
      <c r="E42" s="202"/>
      <c r="F42" s="110">
        <f>'1 1 Pol'!AE252</f>
        <v>0</v>
      </c>
      <c r="G42" s="103">
        <f>'1 1 Pol'!AF252</f>
        <v>0</v>
      </c>
      <c r="H42" s="103">
        <f>(F42*SazbaDPH1/100)+(G42*SazbaDPH2/100)</f>
        <v>0</v>
      </c>
      <c r="I42" s="103">
        <f>F42+G42+H42</f>
        <v>0</v>
      </c>
      <c r="J42" s="104" t="str">
        <f>IF(CenaCelkemVypocet=0,"",I42/CenaCelkemVypocet*100)</f>
        <v/>
      </c>
    </row>
    <row r="43" spans="1:10" ht="25.5" hidden="1" customHeight="1" x14ac:dyDescent="0.2">
      <c r="A43" s="90"/>
      <c r="B43" s="204" t="s">
        <v>55</v>
      </c>
      <c r="C43" s="205"/>
      <c r="D43" s="205"/>
      <c r="E43" s="206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2">
        <f>SUMIF(A39:A42,"=1",I39:I42)</f>
        <v>0</v>
      </c>
      <c r="J43" s="113">
        <f>SUMIF(A39:A42,"=1",J39:J42)</f>
        <v>0</v>
      </c>
    </row>
    <row r="45" spans="1:10" x14ac:dyDescent="0.2">
      <c r="A45" t="s">
        <v>57</v>
      </c>
      <c r="B45" t="s">
        <v>58</v>
      </c>
    </row>
    <row r="46" spans="1:10" x14ac:dyDescent="0.2">
      <c r="A46" t="s">
        <v>59</v>
      </c>
      <c r="B46" t="s">
        <v>60</v>
      </c>
    </row>
    <row r="47" spans="1:10" x14ac:dyDescent="0.2">
      <c r="A47" t="s">
        <v>61</v>
      </c>
      <c r="B47" t="s">
        <v>62</v>
      </c>
    </row>
    <row r="50" spans="1:10" ht="15.75" x14ac:dyDescent="0.25">
      <c r="B50" s="122" t="s">
        <v>63</v>
      </c>
    </row>
    <row r="52" spans="1:10" ht="25.5" customHeight="1" x14ac:dyDescent="0.2">
      <c r="A52" s="124"/>
      <c r="B52" s="127" t="s">
        <v>17</v>
      </c>
      <c r="C52" s="127" t="s">
        <v>5</v>
      </c>
      <c r="D52" s="128"/>
      <c r="E52" s="128"/>
      <c r="F52" s="129" t="s">
        <v>64</v>
      </c>
      <c r="G52" s="129"/>
      <c r="H52" s="129"/>
      <c r="I52" s="129" t="s">
        <v>29</v>
      </c>
      <c r="J52" s="129" t="s">
        <v>0</v>
      </c>
    </row>
    <row r="53" spans="1:10" ht="36.75" customHeight="1" x14ac:dyDescent="0.2">
      <c r="A53" s="125"/>
      <c r="B53" s="130" t="s">
        <v>43</v>
      </c>
      <c r="C53" s="200" t="s">
        <v>65</v>
      </c>
      <c r="D53" s="201"/>
      <c r="E53" s="201"/>
      <c r="F53" s="137" t="s">
        <v>24</v>
      </c>
      <c r="G53" s="138"/>
      <c r="H53" s="138"/>
      <c r="I53" s="138">
        <f>'1 1 Pol'!G8</f>
        <v>0</v>
      </c>
      <c r="J53" s="134" t="str">
        <f>IF(I67=0,"",I53/I67*100)</f>
        <v/>
      </c>
    </row>
    <row r="54" spans="1:10" ht="36.75" customHeight="1" x14ac:dyDescent="0.2">
      <c r="A54" s="125"/>
      <c r="B54" s="130" t="s">
        <v>66</v>
      </c>
      <c r="C54" s="200" t="s">
        <v>67</v>
      </c>
      <c r="D54" s="201"/>
      <c r="E54" s="201"/>
      <c r="F54" s="137" t="s">
        <v>24</v>
      </c>
      <c r="G54" s="138"/>
      <c r="H54" s="138"/>
      <c r="I54" s="138">
        <f>'1 1 Pol'!G60</f>
        <v>0</v>
      </c>
      <c r="J54" s="134" t="str">
        <f>IF(I67=0,"",I54/I67*100)</f>
        <v/>
      </c>
    </row>
    <row r="55" spans="1:10" ht="36.75" customHeight="1" x14ac:dyDescent="0.2">
      <c r="A55" s="125"/>
      <c r="B55" s="130" t="s">
        <v>68</v>
      </c>
      <c r="C55" s="200" t="s">
        <v>69</v>
      </c>
      <c r="D55" s="201"/>
      <c r="E55" s="201"/>
      <c r="F55" s="137" t="s">
        <v>24</v>
      </c>
      <c r="G55" s="138"/>
      <c r="H55" s="138"/>
      <c r="I55" s="138">
        <f>'1 1 Pol'!G112</f>
        <v>0</v>
      </c>
      <c r="J55" s="134" t="str">
        <f>IF(I67=0,"",I55/I67*100)</f>
        <v/>
      </c>
    </row>
    <row r="56" spans="1:10" ht="36.75" customHeight="1" x14ac:dyDescent="0.2">
      <c r="A56" s="125"/>
      <c r="B56" s="130" t="s">
        <v>70</v>
      </c>
      <c r="C56" s="200" t="s">
        <v>71</v>
      </c>
      <c r="D56" s="201"/>
      <c r="E56" s="201"/>
      <c r="F56" s="137" t="s">
        <v>24</v>
      </c>
      <c r="G56" s="138"/>
      <c r="H56" s="138"/>
      <c r="I56" s="138">
        <f>'1 1 Pol'!G135</f>
        <v>0</v>
      </c>
      <c r="J56" s="134" t="str">
        <f>IF(I67=0,"",I56/I67*100)</f>
        <v/>
      </c>
    </row>
    <row r="57" spans="1:10" ht="36.75" customHeight="1" x14ac:dyDescent="0.2">
      <c r="A57" s="125"/>
      <c r="B57" s="130" t="s">
        <v>72</v>
      </c>
      <c r="C57" s="200" t="s">
        <v>73</v>
      </c>
      <c r="D57" s="201"/>
      <c r="E57" s="201"/>
      <c r="F57" s="137" t="s">
        <v>24</v>
      </c>
      <c r="G57" s="138"/>
      <c r="H57" s="138"/>
      <c r="I57" s="138">
        <f>'1 1 Pol'!G143</f>
        <v>0</v>
      </c>
      <c r="J57" s="134" t="str">
        <f>IF(I67=0,"",I57/I67*100)</f>
        <v/>
      </c>
    </row>
    <row r="58" spans="1:10" ht="36.75" customHeight="1" x14ac:dyDescent="0.2">
      <c r="A58" s="125"/>
      <c r="B58" s="130" t="s">
        <v>74</v>
      </c>
      <c r="C58" s="200" t="s">
        <v>75</v>
      </c>
      <c r="D58" s="201"/>
      <c r="E58" s="201"/>
      <c r="F58" s="137" t="s">
        <v>24</v>
      </c>
      <c r="G58" s="138"/>
      <c r="H58" s="138"/>
      <c r="I58" s="138">
        <f>'1 1 Pol'!G174</f>
        <v>0</v>
      </c>
      <c r="J58" s="134" t="str">
        <f>IF(I67=0,"",I58/I67*100)</f>
        <v/>
      </c>
    </row>
    <row r="59" spans="1:10" ht="36.75" customHeight="1" x14ac:dyDescent="0.2">
      <c r="A59" s="125"/>
      <c r="B59" s="130" t="s">
        <v>76</v>
      </c>
      <c r="C59" s="200" t="s">
        <v>77</v>
      </c>
      <c r="D59" s="201"/>
      <c r="E59" s="201"/>
      <c r="F59" s="137" t="s">
        <v>24</v>
      </c>
      <c r="G59" s="138"/>
      <c r="H59" s="138"/>
      <c r="I59" s="138">
        <f>'1 1 Pol'!G178</f>
        <v>0</v>
      </c>
      <c r="J59" s="134" t="str">
        <f>IF(I67=0,"",I59/I67*100)</f>
        <v/>
      </c>
    </row>
    <row r="60" spans="1:10" ht="36.75" customHeight="1" x14ac:dyDescent="0.2">
      <c r="A60" s="125"/>
      <c r="B60" s="130" t="s">
        <v>78</v>
      </c>
      <c r="C60" s="200" t="s">
        <v>79</v>
      </c>
      <c r="D60" s="201"/>
      <c r="E60" s="201"/>
      <c r="F60" s="137" t="s">
        <v>24</v>
      </c>
      <c r="G60" s="138"/>
      <c r="H60" s="138"/>
      <c r="I60" s="138">
        <f>'1 1 Pol'!G193</f>
        <v>0</v>
      </c>
      <c r="J60" s="134" t="str">
        <f>IF(I67=0,"",I60/I67*100)</f>
        <v/>
      </c>
    </row>
    <row r="61" spans="1:10" ht="36.75" customHeight="1" x14ac:dyDescent="0.2">
      <c r="A61" s="125"/>
      <c r="B61" s="130" t="s">
        <v>80</v>
      </c>
      <c r="C61" s="200" t="s">
        <v>81</v>
      </c>
      <c r="D61" s="201"/>
      <c r="E61" s="201"/>
      <c r="F61" s="137" t="s">
        <v>24</v>
      </c>
      <c r="G61" s="138"/>
      <c r="H61" s="138"/>
      <c r="I61" s="138">
        <f>'1 1 Pol'!G200</f>
        <v>0</v>
      </c>
      <c r="J61" s="134" t="str">
        <f>IF(I67=0,"",I61/I67*100)</f>
        <v/>
      </c>
    </row>
    <row r="62" spans="1:10" ht="36.75" customHeight="1" x14ac:dyDescent="0.2">
      <c r="A62" s="125"/>
      <c r="B62" s="130" t="s">
        <v>82</v>
      </c>
      <c r="C62" s="200" t="s">
        <v>83</v>
      </c>
      <c r="D62" s="201"/>
      <c r="E62" s="201"/>
      <c r="F62" s="137" t="s">
        <v>24</v>
      </c>
      <c r="G62" s="138"/>
      <c r="H62" s="138"/>
      <c r="I62" s="138">
        <f>'1 1 Pol'!G212</f>
        <v>0</v>
      </c>
      <c r="J62" s="134" t="str">
        <f>IF(I67=0,"",I62/I67*100)</f>
        <v/>
      </c>
    </row>
    <row r="63" spans="1:10" ht="36.75" customHeight="1" x14ac:dyDescent="0.2">
      <c r="A63" s="125"/>
      <c r="B63" s="130" t="s">
        <v>84</v>
      </c>
      <c r="C63" s="200" t="s">
        <v>85</v>
      </c>
      <c r="D63" s="201"/>
      <c r="E63" s="201"/>
      <c r="F63" s="137" t="s">
        <v>25</v>
      </c>
      <c r="G63" s="138"/>
      <c r="H63" s="138"/>
      <c r="I63" s="138">
        <f>'1 1 Pol'!G215</f>
        <v>0</v>
      </c>
      <c r="J63" s="134" t="str">
        <f>IF(I67=0,"",I63/I67*100)</f>
        <v/>
      </c>
    </row>
    <row r="64" spans="1:10" ht="36.75" customHeight="1" x14ac:dyDescent="0.2">
      <c r="A64" s="125"/>
      <c r="B64" s="130" t="s">
        <v>86</v>
      </c>
      <c r="C64" s="200" t="s">
        <v>87</v>
      </c>
      <c r="D64" s="201"/>
      <c r="E64" s="201"/>
      <c r="F64" s="137" t="s">
        <v>88</v>
      </c>
      <c r="G64" s="138"/>
      <c r="H64" s="138"/>
      <c r="I64" s="138">
        <f>'1 1 Pol'!G223</f>
        <v>0</v>
      </c>
      <c r="J64" s="134" t="str">
        <f>IF(I67=0,"",I64/I67*100)</f>
        <v/>
      </c>
    </row>
    <row r="65" spans="1:10" ht="36.75" customHeight="1" x14ac:dyDescent="0.2">
      <c r="A65" s="125"/>
      <c r="B65" s="130" t="s">
        <v>89</v>
      </c>
      <c r="C65" s="200" t="s">
        <v>27</v>
      </c>
      <c r="D65" s="201"/>
      <c r="E65" s="201"/>
      <c r="F65" s="137" t="s">
        <v>89</v>
      </c>
      <c r="G65" s="138"/>
      <c r="H65" s="138"/>
      <c r="I65" s="138">
        <f>'1 1 Pol'!G230</f>
        <v>0</v>
      </c>
      <c r="J65" s="134" t="str">
        <f>IF(I67=0,"",I65/I67*100)</f>
        <v/>
      </c>
    </row>
    <row r="66" spans="1:10" ht="36.75" customHeight="1" x14ac:dyDescent="0.2">
      <c r="A66" s="125"/>
      <c r="B66" s="130" t="s">
        <v>90</v>
      </c>
      <c r="C66" s="200" t="s">
        <v>28</v>
      </c>
      <c r="D66" s="201"/>
      <c r="E66" s="201"/>
      <c r="F66" s="137" t="s">
        <v>90</v>
      </c>
      <c r="G66" s="138"/>
      <c r="H66" s="138"/>
      <c r="I66" s="138">
        <f>'1 1 Pol'!G240</f>
        <v>0</v>
      </c>
      <c r="J66" s="134" t="str">
        <f>IF(I67=0,"",I66/I67*100)</f>
        <v/>
      </c>
    </row>
    <row r="67" spans="1:10" ht="25.5" customHeight="1" x14ac:dyDescent="0.2">
      <c r="A67" s="126"/>
      <c r="B67" s="131" t="s">
        <v>1</v>
      </c>
      <c r="C67" s="132"/>
      <c r="D67" s="133"/>
      <c r="E67" s="133"/>
      <c r="F67" s="139"/>
      <c r="G67" s="140"/>
      <c r="H67" s="140"/>
      <c r="I67" s="140">
        <f>SUM(I53:I66)</f>
        <v>0</v>
      </c>
      <c r="J67" s="135">
        <f>SUM(J53:J66)</f>
        <v>0</v>
      </c>
    </row>
    <row r="68" spans="1:10" x14ac:dyDescent="0.2">
      <c r="F68" s="89"/>
      <c r="G68" s="89"/>
      <c r="H68" s="89"/>
      <c r="I68" s="89"/>
      <c r="J68" s="136"/>
    </row>
    <row r="69" spans="1:10" x14ac:dyDescent="0.2">
      <c r="F69" s="89"/>
      <c r="G69" s="89"/>
      <c r="H69" s="89"/>
      <c r="I69" s="89"/>
      <c r="J69" s="136"/>
    </row>
    <row r="70" spans="1:10" x14ac:dyDescent="0.2">
      <c r="F70" s="89"/>
      <c r="G70" s="89"/>
      <c r="H70" s="89"/>
      <c r="I70" s="89"/>
      <c r="J70" s="136"/>
    </row>
  </sheetData>
  <sheetProtection algorithmName="SHA-512" hashValue="lvN1oLLgbqtTmQ1x30qe55pTq7JQqnlxTJ2eHjWX2PwQ6SY2JxILe+x1f0GMngpuKCN3jzRnqCTIqWzoWk1QFg==" saltValue="sqn17xo1WXWuOZn3vyK+z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2" t="s">
        <v>6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50" t="s">
        <v>7</v>
      </c>
      <c r="B2" s="49"/>
      <c r="C2" s="254"/>
      <c r="D2" s="254"/>
      <c r="E2" s="254"/>
      <c r="F2" s="254"/>
      <c r="G2" s="255"/>
    </row>
    <row r="3" spans="1:7" ht="24.95" customHeight="1" x14ac:dyDescent="0.2">
      <c r="A3" s="50" t="s">
        <v>8</v>
      </c>
      <c r="B3" s="49"/>
      <c r="C3" s="254"/>
      <c r="D3" s="254"/>
      <c r="E3" s="254"/>
      <c r="F3" s="254"/>
      <c r="G3" s="255"/>
    </row>
    <row r="4" spans="1:7" ht="24.95" customHeight="1" x14ac:dyDescent="0.2">
      <c r="A4" s="50" t="s">
        <v>9</v>
      </c>
      <c r="B4" s="49"/>
      <c r="C4" s="254"/>
      <c r="D4" s="254"/>
      <c r="E4" s="254"/>
      <c r="F4" s="254"/>
      <c r="G4" s="255"/>
    </row>
    <row r="5" spans="1:7" x14ac:dyDescent="0.2">
      <c r="B5" s="4"/>
      <c r="C5" s="5"/>
      <c r="D5" s="6"/>
    </row>
  </sheetData>
  <sheetProtection algorithmName="SHA-512" hashValue="JRNYWY74tJqzwqZggBuJsHxxyhwBXv0Nm/fCVvlaAtiGQNNVOOKFLi8MaAeEHosDwg5E2ahhTnebYHPViCHr7g==" saltValue="z7B/ODGELGSD/TshnPtWg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0" t="s">
        <v>91</v>
      </c>
      <c r="B1" s="260"/>
      <c r="C1" s="260"/>
      <c r="D1" s="260"/>
      <c r="E1" s="260"/>
      <c r="F1" s="260"/>
      <c r="G1" s="260"/>
      <c r="AG1" t="s">
        <v>92</v>
      </c>
    </row>
    <row r="2" spans="1:60" ht="24.95" customHeight="1" x14ac:dyDescent="0.2">
      <c r="A2" s="50" t="s">
        <v>7</v>
      </c>
      <c r="B2" s="49" t="s">
        <v>47</v>
      </c>
      <c r="C2" s="261" t="s">
        <v>44</v>
      </c>
      <c r="D2" s="262"/>
      <c r="E2" s="262"/>
      <c r="F2" s="262"/>
      <c r="G2" s="263"/>
      <c r="AG2" t="s">
        <v>93</v>
      </c>
    </row>
    <row r="3" spans="1:60" ht="24.95" customHeight="1" x14ac:dyDescent="0.2">
      <c r="A3" s="50" t="s">
        <v>8</v>
      </c>
      <c r="B3" s="49" t="s">
        <v>43</v>
      </c>
      <c r="C3" s="261" t="s">
        <v>44</v>
      </c>
      <c r="D3" s="262"/>
      <c r="E3" s="262"/>
      <c r="F3" s="262"/>
      <c r="G3" s="263"/>
      <c r="AC3" s="123" t="s">
        <v>93</v>
      </c>
      <c r="AG3" t="s">
        <v>94</v>
      </c>
    </row>
    <row r="4" spans="1:60" ht="24.95" customHeight="1" x14ac:dyDescent="0.2">
      <c r="A4" s="142" t="s">
        <v>9</v>
      </c>
      <c r="B4" s="143" t="s">
        <v>43</v>
      </c>
      <c r="C4" s="264" t="s">
        <v>44</v>
      </c>
      <c r="D4" s="265"/>
      <c r="E4" s="265"/>
      <c r="F4" s="265"/>
      <c r="G4" s="266"/>
      <c r="AG4" t="s">
        <v>95</v>
      </c>
    </row>
    <row r="5" spans="1:60" x14ac:dyDescent="0.2">
      <c r="D5" s="10"/>
    </row>
    <row r="6" spans="1:60" ht="38.25" x14ac:dyDescent="0.2">
      <c r="A6" s="145" t="s">
        <v>96</v>
      </c>
      <c r="B6" s="147" t="s">
        <v>97</v>
      </c>
      <c r="C6" s="147" t="s">
        <v>98</v>
      </c>
      <c r="D6" s="146" t="s">
        <v>99</v>
      </c>
      <c r="E6" s="145" t="s">
        <v>100</v>
      </c>
      <c r="F6" s="144" t="s">
        <v>101</v>
      </c>
      <c r="G6" s="145" t="s">
        <v>29</v>
      </c>
      <c r="H6" s="148" t="s">
        <v>30</v>
      </c>
      <c r="I6" s="148" t="s">
        <v>102</v>
      </c>
      <c r="J6" s="148" t="s">
        <v>31</v>
      </c>
      <c r="K6" s="148" t="s">
        <v>103</v>
      </c>
      <c r="L6" s="148" t="s">
        <v>104</v>
      </c>
      <c r="M6" s="148" t="s">
        <v>105</v>
      </c>
      <c r="N6" s="148" t="s">
        <v>106</v>
      </c>
      <c r="O6" s="148" t="s">
        <v>107</v>
      </c>
      <c r="P6" s="148" t="s">
        <v>108</v>
      </c>
      <c r="Q6" s="148" t="s">
        <v>109</v>
      </c>
      <c r="R6" s="148" t="s">
        <v>110</v>
      </c>
      <c r="S6" s="148" t="s">
        <v>111</v>
      </c>
      <c r="T6" s="148" t="s">
        <v>112</v>
      </c>
      <c r="U6" s="148" t="s">
        <v>113</v>
      </c>
      <c r="V6" s="148" t="s">
        <v>114</v>
      </c>
      <c r="W6" s="148" t="s">
        <v>115</v>
      </c>
      <c r="X6" s="148" t="s">
        <v>116</v>
      </c>
      <c r="Y6" s="148" t="s">
        <v>117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7" t="s">
        <v>118</v>
      </c>
      <c r="B8" s="168" t="s">
        <v>43</v>
      </c>
      <c r="C8" s="189" t="s">
        <v>65</v>
      </c>
      <c r="D8" s="169"/>
      <c r="E8" s="170"/>
      <c r="F8" s="171"/>
      <c r="G8" s="171">
        <f>SUMIF(AG9:AG59,"&lt;&gt;NOR",G9:G59)</f>
        <v>0</v>
      </c>
      <c r="H8" s="171"/>
      <c r="I8" s="171">
        <f>SUM(I9:I59)</f>
        <v>0</v>
      </c>
      <c r="J8" s="171"/>
      <c r="K8" s="171">
        <f>SUM(K9:K59)</f>
        <v>0</v>
      </c>
      <c r="L8" s="171"/>
      <c r="M8" s="171">
        <f>SUM(M9:M59)</f>
        <v>0</v>
      </c>
      <c r="N8" s="170"/>
      <c r="O8" s="170">
        <f>SUM(O9:O59)</f>
        <v>0</v>
      </c>
      <c r="P8" s="170"/>
      <c r="Q8" s="170">
        <f>SUM(Q9:Q59)</f>
        <v>78.300000000000011</v>
      </c>
      <c r="R8" s="171"/>
      <c r="S8" s="171"/>
      <c r="T8" s="172"/>
      <c r="U8" s="166"/>
      <c r="V8" s="166">
        <f>SUM(V9:V59)</f>
        <v>138.22999999999999</v>
      </c>
      <c r="W8" s="166"/>
      <c r="X8" s="166"/>
      <c r="Y8" s="166"/>
      <c r="AG8" t="s">
        <v>119</v>
      </c>
    </row>
    <row r="9" spans="1:60" ht="22.5" outlineLevel="1" x14ac:dyDescent="0.2">
      <c r="A9" s="174">
        <v>1</v>
      </c>
      <c r="B9" s="175" t="s">
        <v>120</v>
      </c>
      <c r="C9" s="190" t="s">
        <v>121</v>
      </c>
      <c r="D9" s="176" t="s">
        <v>122</v>
      </c>
      <c r="E9" s="177">
        <v>61.331000000000003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7">
        <v>0</v>
      </c>
      <c r="O9" s="177">
        <f>ROUND(E9*N9,2)</f>
        <v>0</v>
      </c>
      <c r="P9" s="177">
        <v>0.90010000000000001</v>
      </c>
      <c r="Q9" s="177">
        <f>ROUND(E9*P9,2)</f>
        <v>55.2</v>
      </c>
      <c r="R9" s="179" t="s">
        <v>123</v>
      </c>
      <c r="S9" s="179" t="s">
        <v>124</v>
      </c>
      <c r="T9" s="180" t="s">
        <v>125</v>
      </c>
      <c r="U9" s="159">
        <v>0</v>
      </c>
      <c r="V9" s="159">
        <f>ROUND(E9*U9,2)</f>
        <v>0</v>
      </c>
      <c r="W9" s="159"/>
      <c r="X9" s="159" t="s">
        <v>126</v>
      </c>
      <c r="Y9" s="159" t="s">
        <v>127</v>
      </c>
      <c r="Z9" s="149"/>
      <c r="AA9" s="149"/>
      <c r="AB9" s="149"/>
      <c r="AC9" s="149"/>
      <c r="AD9" s="149"/>
      <c r="AE9" s="149"/>
      <c r="AF9" s="149"/>
      <c r="AG9" s="149" t="s">
        <v>128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ht="22.5" outlineLevel="2" x14ac:dyDescent="0.2">
      <c r="A10" s="156"/>
      <c r="B10" s="157"/>
      <c r="C10" s="256" t="s">
        <v>129</v>
      </c>
      <c r="D10" s="257"/>
      <c r="E10" s="257"/>
      <c r="F10" s="257"/>
      <c r="G10" s="257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130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81" t="str">
        <f>C10</f>
        <v>Řezání asfaltobetonového krytu tl. 4 cm, odstranění asfaltbetonového krytu tl. 4 cm, řezání podkladního asfaltobetonu tl. 7 cm, odstranění podkladního asfaltobetonu tl. 7 cm, odstranění kameniva zpevněného cementem tl. 12 cm, odstranění štěrkodrti tl. 15 cm.</v>
      </c>
      <c r="BB10" s="149"/>
      <c r="BC10" s="149"/>
      <c r="BD10" s="149"/>
      <c r="BE10" s="149"/>
      <c r="BF10" s="149"/>
      <c r="BG10" s="149"/>
      <c r="BH10" s="149"/>
    </row>
    <row r="11" spans="1:60" outlineLevel="2" x14ac:dyDescent="0.2">
      <c r="A11" s="156"/>
      <c r="B11" s="157"/>
      <c r="C11" s="191" t="s">
        <v>131</v>
      </c>
      <c r="D11" s="160"/>
      <c r="E11" s="161">
        <v>23.331</v>
      </c>
      <c r="F11" s="159"/>
      <c r="G11" s="159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9"/>
      <c r="AA11" s="149"/>
      <c r="AB11" s="149"/>
      <c r="AC11" s="149"/>
      <c r="AD11" s="149"/>
      <c r="AE11" s="149"/>
      <c r="AF11" s="149"/>
      <c r="AG11" s="149" t="s">
        <v>132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3" x14ac:dyDescent="0.2">
      <c r="A12" s="156"/>
      <c r="B12" s="157"/>
      <c r="C12" s="191" t="s">
        <v>133</v>
      </c>
      <c r="D12" s="160"/>
      <c r="E12" s="161">
        <v>38</v>
      </c>
      <c r="F12" s="159"/>
      <c r="G12" s="159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9"/>
      <c r="AA12" s="149"/>
      <c r="AB12" s="149"/>
      <c r="AC12" s="149"/>
      <c r="AD12" s="149"/>
      <c r="AE12" s="149"/>
      <c r="AF12" s="149"/>
      <c r="AG12" s="149" t="s">
        <v>132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ht="33.75" outlineLevel="1" x14ac:dyDescent="0.2">
      <c r="A13" s="174">
        <v>2</v>
      </c>
      <c r="B13" s="175" t="s">
        <v>134</v>
      </c>
      <c r="C13" s="190" t="s">
        <v>135</v>
      </c>
      <c r="D13" s="176" t="s">
        <v>122</v>
      </c>
      <c r="E13" s="177">
        <v>70</v>
      </c>
      <c r="F13" s="178"/>
      <c r="G13" s="179">
        <f>ROUND(E13*F13,2)</f>
        <v>0</v>
      </c>
      <c r="H13" s="178"/>
      <c r="I13" s="179">
        <f>ROUND(E13*H13,2)</f>
        <v>0</v>
      </c>
      <c r="J13" s="178"/>
      <c r="K13" s="179">
        <f>ROUND(E13*J13,2)</f>
        <v>0</v>
      </c>
      <c r="L13" s="179">
        <v>21</v>
      </c>
      <c r="M13" s="179">
        <f>G13*(1+L13/100)</f>
        <v>0</v>
      </c>
      <c r="N13" s="177">
        <v>0</v>
      </c>
      <c r="O13" s="177">
        <f>ROUND(E13*N13,2)</f>
        <v>0</v>
      </c>
      <c r="P13" s="177">
        <v>0.33</v>
      </c>
      <c r="Q13" s="177">
        <f>ROUND(E13*P13,2)</f>
        <v>23.1</v>
      </c>
      <c r="R13" s="179" t="s">
        <v>136</v>
      </c>
      <c r="S13" s="179" t="s">
        <v>125</v>
      </c>
      <c r="T13" s="180" t="s">
        <v>125</v>
      </c>
      <c r="U13" s="159">
        <v>7.7600000000000002E-2</v>
      </c>
      <c r="V13" s="159">
        <f>ROUND(E13*U13,2)</f>
        <v>5.43</v>
      </c>
      <c r="W13" s="159"/>
      <c r="X13" s="159" t="s">
        <v>126</v>
      </c>
      <c r="Y13" s="159" t="s">
        <v>127</v>
      </c>
      <c r="Z13" s="149"/>
      <c r="AA13" s="149"/>
      <c r="AB13" s="149"/>
      <c r="AC13" s="149"/>
      <c r="AD13" s="149"/>
      <c r="AE13" s="149"/>
      <c r="AF13" s="149"/>
      <c r="AG13" s="149" t="s">
        <v>128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ht="22.5" outlineLevel="2" x14ac:dyDescent="0.2">
      <c r="A14" s="156"/>
      <c r="B14" s="157"/>
      <c r="C14" s="258" t="s">
        <v>137</v>
      </c>
      <c r="D14" s="259"/>
      <c r="E14" s="259"/>
      <c r="F14" s="259"/>
      <c r="G14" s="2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9"/>
      <c r="AA14" s="149"/>
      <c r="AB14" s="149"/>
      <c r="AC14" s="149"/>
      <c r="AD14" s="149"/>
      <c r="AE14" s="149"/>
      <c r="AF14" s="149"/>
      <c r="AG14" s="149" t="s">
        <v>138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81" t="str">
        <f>C14</f>
        <v>s naložením na dopravní prostředek, očištění povrchu od frézované plochy, opotřebování frézovacích nástrojů (nožů, upínacích kroužků, držáků) nutné ruční odstranění (vybourání) živičného krytu kolem překážek,</v>
      </c>
      <c r="BB14" s="149"/>
      <c r="BC14" s="149"/>
      <c r="BD14" s="149"/>
      <c r="BE14" s="149"/>
      <c r="BF14" s="149"/>
      <c r="BG14" s="149"/>
      <c r="BH14" s="149"/>
    </row>
    <row r="15" spans="1:60" outlineLevel="2" x14ac:dyDescent="0.2">
      <c r="A15" s="156"/>
      <c r="B15" s="157"/>
      <c r="C15" s="191" t="s">
        <v>139</v>
      </c>
      <c r="D15" s="160"/>
      <c r="E15" s="161">
        <v>70</v>
      </c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9"/>
      <c r="AA15" s="149"/>
      <c r="AB15" s="149"/>
      <c r="AC15" s="149"/>
      <c r="AD15" s="149"/>
      <c r="AE15" s="149"/>
      <c r="AF15" s="149"/>
      <c r="AG15" s="149" t="s">
        <v>132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">
      <c r="A16" s="174">
        <v>3</v>
      </c>
      <c r="B16" s="175" t="s">
        <v>140</v>
      </c>
      <c r="C16" s="190" t="s">
        <v>141</v>
      </c>
      <c r="D16" s="176" t="s">
        <v>142</v>
      </c>
      <c r="E16" s="177">
        <v>6</v>
      </c>
      <c r="F16" s="178"/>
      <c r="G16" s="179">
        <f>ROUND(E16*F16,2)</f>
        <v>0</v>
      </c>
      <c r="H16" s="178"/>
      <c r="I16" s="179">
        <f>ROUND(E16*H16,2)</f>
        <v>0</v>
      </c>
      <c r="J16" s="178"/>
      <c r="K16" s="179">
        <f>ROUND(E16*J16,2)</f>
        <v>0</v>
      </c>
      <c r="L16" s="179">
        <v>21</v>
      </c>
      <c r="M16" s="179">
        <f>G16*(1+L16/100)</f>
        <v>0</v>
      </c>
      <c r="N16" s="177">
        <v>0</v>
      </c>
      <c r="O16" s="177">
        <f>ROUND(E16*N16,2)</f>
        <v>0</v>
      </c>
      <c r="P16" s="177">
        <v>0</v>
      </c>
      <c r="Q16" s="177">
        <f>ROUND(E16*P16,2)</f>
        <v>0</v>
      </c>
      <c r="R16" s="179" t="s">
        <v>143</v>
      </c>
      <c r="S16" s="179" t="s">
        <v>125</v>
      </c>
      <c r="T16" s="180" t="s">
        <v>125</v>
      </c>
      <c r="U16" s="159">
        <v>1.7629999999999999</v>
      </c>
      <c r="V16" s="159">
        <f>ROUND(E16*U16,2)</f>
        <v>10.58</v>
      </c>
      <c r="W16" s="159"/>
      <c r="X16" s="159" t="s">
        <v>126</v>
      </c>
      <c r="Y16" s="159" t="s">
        <v>127</v>
      </c>
      <c r="Z16" s="149"/>
      <c r="AA16" s="149"/>
      <c r="AB16" s="149"/>
      <c r="AC16" s="149"/>
      <c r="AD16" s="149"/>
      <c r="AE16" s="149"/>
      <c r="AF16" s="149"/>
      <c r="AG16" s="149" t="s">
        <v>128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2" x14ac:dyDescent="0.2">
      <c r="A17" s="156"/>
      <c r="B17" s="157"/>
      <c r="C17" s="258" t="s">
        <v>144</v>
      </c>
      <c r="D17" s="259"/>
      <c r="E17" s="259"/>
      <c r="F17" s="259"/>
      <c r="G17" s="2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9"/>
      <c r="AA17" s="149"/>
      <c r="AB17" s="149"/>
      <c r="AC17" s="149"/>
      <c r="AD17" s="149"/>
      <c r="AE17" s="149"/>
      <c r="AF17" s="149"/>
      <c r="AG17" s="149" t="s">
        <v>138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81" t="str">
        <f>C17</f>
        <v>Příplatek k cenám hloubených vykopávek za ztížení vykopávky v blízkosti podzemního vedení nebo výbušnin pro jakoukoliv třídu horniny.</v>
      </c>
      <c r="BB17" s="149"/>
      <c r="BC17" s="149"/>
      <c r="BD17" s="149"/>
      <c r="BE17" s="149"/>
      <c r="BF17" s="149"/>
      <c r="BG17" s="149"/>
      <c r="BH17" s="149"/>
    </row>
    <row r="18" spans="1:60" outlineLevel="1" x14ac:dyDescent="0.2">
      <c r="A18" s="174">
        <v>4</v>
      </c>
      <c r="B18" s="175" t="s">
        <v>145</v>
      </c>
      <c r="C18" s="190" t="s">
        <v>146</v>
      </c>
      <c r="D18" s="176" t="s">
        <v>142</v>
      </c>
      <c r="E18" s="177">
        <v>102.36199999999999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7">
        <v>0</v>
      </c>
      <c r="O18" s="177">
        <f>ROUND(E18*N18,2)</f>
        <v>0</v>
      </c>
      <c r="P18" s="177">
        <v>0</v>
      </c>
      <c r="Q18" s="177">
        <f>ROUND(E18*P18,2)</f>
        <v>0</v>
      </c>
      <c r="R18" s="179" t="s">
        <v>143</v>
      </c>
      <c r="S18" s="179" t="s">
        <v>125</v>
      </c>
      <c r="T18" s="180" t="s">
        <v>125</v>
      </c>
      <c r="U18" s="159">
        <v>0.36499999999999999</v>
      </c>
      <c r="V18" s="159">
        <f>ROUND(E18*U18,2)</f>
        <v>37.36</v>
      </c>
      <c r="W18" s="159"/>
      <c r="X18" s="159" t="s">
        <v>126</v>
      </c>
      <c r="Y18" s="159" t="s">
        <v>127</v>
      </c>
      <c r="Z18" s="149"/>
      <c r="AA18" s="149"/>
      <c r="AB18" s="149"/>
      <c r="AC18" s="149"/>
      <c r="AD18" s="149"/>
      <c r="AE18" s="149"/>
      <c r="AF18" s="149"/>
      <c r="AG18" s="149" t="s">
        <v>128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ht="33.75" outlineLevel="2" x14ac:dyDescent="0.2">
      <c r="A19" s="156"/>
      <c r="B19" s="157"/>
      <c r="C19" s="258" t="s">
        <v>147</v>
      </c>
      <c r="D19" s="259"/>
      <c r="E19" s="259"/>
      <c r="F19" s="259"/>
      <c r="G19" s="2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9"/>
      <c r="AA19" s="149"/>
      <c r="AB19" s="149"/>
      <c r="AC19" s="149"/>
      <c r="AD19" s="149"/>
      <c r="AE19" s="149"/>
      <c r="AF19" s="149"/>
      <c r="AG19" s="149" t="s">
        <v>138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81" t="str">
        <f>C19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9" s="149"/>
      <c r="BC19" s="149"/>
      <c r="BD19" s="149"/>
      <c r="BE19" s="149"/>
      <c r="BF19" s="149"/>
      <c r="BG19" s="149"/>
      <c r="BH19" s="149"/>
    </row>
    <row r="20" spans="1:60" outlineLevel="2" x14ac:dyDescent="0.2">
      <c r="A20" s="156"/>
      <c r="B20" s="157"/>
      <c r="C20" s="191" t="s">
        <v>148</v>
      </c>
      <c r="D20" s="160"/>
      <c r="E20" s="161">
        <v>19.998000000000001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9"/>
      <c r="AA20" s="149"/>
      <c r="AB20" s="149"/>
      <c r="AC20" s="149"/>
      <c r="AD20" s="149"/>
      <c r="AE20" s="149"/>
      <c r="AF20" s="149"/>
      <c r="AG20" s="149" t="s">
        <v>132</v>
      </c>
      <c r="AH20" s="149">
        <v>0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3" x14ac:dyDescent="0.2">
      <c r="A21" s="156"/>
      <c r="B21" s="157"/>
      <c r="C21" s="191" t="s">
        <v>149</v>
      </c>
      <c r="D21" s="160"/>
      <c r="E21" s="161">
        <v>2.1059999999999999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9"/>
      <c r="AA21" s="149"/>
      <c r="AB21" s="149"/>
      <c r="AC21" s="149"/>
      <c r="AD21" s="149"/>
      <c r="AE21" s="149"/>
      <c r="AF21" s="149"/>
      <c r="AG21" s="149" t="s">
        <v>132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3" x14ac:dyDescent="0.2">
      <c r="A22" s="156"/>
      <c r="B22" s="157"/>
      <c r="C22" s="191" t="s">
        <v>150</v>
      </c>
      <c r="D22" s="160"/>
      <c r="E22" s="161">
        <v>6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132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3" x14ac:dyDescent="0.2">
      <c r="A23" s="156"/>
      <c r="B23" s="157"/>
      <c r="C23" s="191" t="s">
        <v>151</v>
      </c>
      <c r="D23" s="160"/>
      <c r="E23" s="161">
        <v>32.685000000000002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9"/>
      <c r="AA23" s="149"/>
      <c r="AB23" s="149"/>
      <c r="AC23" s="149"/>
      <c r="AD23" s="149"/>
      <c r="AE23" s="149"/>
      <c r="AF23" s="149"/>
      <c r="AG23" s="149" t="s">
        <v>132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3" x14ac:dyDescent="0.2">
      <c r="A24" s="156"/>
      <c r="B24" s="157"/>
      <c r="C24" s="191" t="s">
        <v>152</v>
      </c>
      <c r="D24" s="160"/>
      <c r="E24" s="161">
        <v>2.2799999999999998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9"/>
      <c r="AA24" s="149"/>
      <c r="AB24" s="149"/>
      <c r="AC24" s="149"/>
      <c r="AD24" s="149"/>
      <c r="AE24" s="149"/>
      <c r="AF24" s="149"/>
      <c r="AG24" s="149" t="s">
        <v>132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3" x14ac:dyDescent="0.2">
      <c r="A25" s="156"/>
      <c r="B25" s="157"/>
      <c r="C25" s="191" t="s">
        <v>153</v>
      </c>
      <c r="D25" s="160"/>
      <c r="E25" s="161">
        <v>2.25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9"/>
      <c r="AA25" s="149"/>
      <c r="AB25" s="149"/>
      <c r="AC25" s="149"/>
      <c r="AD25" s="149"/>
      <c r="AE25" s="149"/>
      <c r="AF25" s="149"/>
      <c r="AG25" s="149" t="s">
        <v>132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3" x14ac:dyDescent="0.2">
      <c r="A26" s="156"/>
      <c r="B26" s="157"/>
      <c r="C26" s="192" t="s">
        <v>154</v>
      </c>
      <c r="D26" s="162"/>
      <c r="E26" s="163">
        <v>65.319000000000003</v>
      </c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9"/>
      <c r="AA26" s="149"/>
      <c r="AB26" s="149"/>
      <c r="AC26" s="149"/>
      <c r="AD26" s="149"/>
      <c r="AE26" s="149"/>
      <c r="AF26" s="149"/>
      <c r="AG26" s="149" t="s">
        <v>132</v>
      </c>
      <c r="AH26" s="149">
        <v>1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3" x14ac:dyDescent="0.2">
      <c r="A27" s="156"/>
      <c r="B27" s="157"/>
      <c r="C27" s="191" t="s">
        <v>155</v>
      </c>
      <c r="D27" s="160"/>
      <c r="E27" s="161">
        <v>37.042999999999999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132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">
      <c r="A28" s="174">
        <v>5</v>
      </c>
      <c r="B28" s="175" t="s">
        <v>156</v>
      </c>
      <c r="C28" s="190" t="s">
        <v>157</v>
      </c>
      <c r="D28" s="176" t="s">
        <v>142</v>
      </c>
      <c r="E28" s="177">
        <v>30.708600000000001</v>
      </c>
      <c r="F28" s="178"/>
      <c r="G28" s="179">
        <f>ROUND(E28*F28,2)</f>
        <v>0</v>
      </c>
      <c r="H28" s="178"/>
      <c r="I28" s="179">
        <f>ROUND(E28*H28,2)</f>
        <v>0</v>
      </c>
      <c r="J28" s="178"/>
      <c r="K28" s="179">
        <f>ROUND(E28*J28,2)</f>
        <v>0</v>
      </c>
      <c r="L28" s="179">
        <v>21</v>
      </c>
      <c r="M28" s="179">
        <f>G28*(1+L28/100)</f>
        <v>0</v>
      </c>
      <c r="N28" s="177">
        <v>0</v>
      </c>
      <c r="O28" s="177">
        <f>ROUND(E28*N28,2)</f>
        <v>0</v>
      </c>
      <c r="P28" s="177">
        <v>0</v>
      </c>
      <c r="Q28" s="177">
        <f>ROUND(E28*P28,2)</f>
        <v>0</v>
      </c>
      <c r="R28" s="179" t="s">
        <v>143</v>
      </c>
      <c r="S28" s="179" t="s">
        <v>125</v>
      </c>
      <c r="T28" s="180" t="s">
        <v>125</v>
      </c>
      <c r="U28" s="159">
        <v>8.4000000000000005E-2</v>
      </c>
      <c r="V28" s="159">
        <f>ROUND(E28*U28,2)</f>
        <v>2.58</v>
      </c>
      <c r="W28" s="159"/>
      <c r="X28" s="159" t="s">
        <v>126</v>
      </c>
      <c r="Y28" s="159" t="s">
        <v>127</v>
      </c>
      <c r="Z28" s="149"/>
      <c r="AA28" s="149"/>
      <c r="AB28" s="149"/>
      <c r="AC28" s="149"/>
      <c r="AD28" s="149"/>
      <c r="AE28" s="149"/>
      <c r="AF28" s="149"/>
      <c r="AG28" s="149" t="s">
        <v>128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ht="33.75" outlineLevel="2" x14ac:dyDescent="0.2">
      <c r="A29" s="156"/>
      <c r="B29" s="157"/>
      <c r="C29" s="258" t="s">
        <v>147</v>
      </c>
      <c r="D29" s="259"/>
      <c r="E29" s="259"/>
      <c r="F29" s="259"/>
      <c r="G29" s="259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9"/>
      <c r="AA29" s="149"/>
      <c r="AB29" s="149"/>
      <c r="AC29" s="149"/>
      <c r="AD29" s="149"/>
      <c r="AE29" s="149"/>
      <c r="AF29" s="149"/>
      <c r="AG29" s="149" t="s">
        <v>138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81" t="str">
        <f>C29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29" s="149"/>
      <c r="BC29" s="149"/>
      <c r="BD29" s="149"/>
      <c r="BE29" s="149"/>
      <c r="BF29" s="149"/>
      <c r="BG29" s="149"/>
      <c r="BH29" s="149"/>
    </row>
    <row r="30" spans="1:60" outlineLevel="2" x14ac:dyDescent="0.2">
      <c r="A30" s="156"/>
      <c r="B30" s="157"/>
      <c r="C30" s="193" t="s">
        <v>158</v>
      </c>
      <c r="D30" s="164"/>
      <c r="E30" s="165"/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132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3" x14ac:dyDescent="0.2">
      <c r="A31" s="156"/>
      <c r="B31" s="157"/>
      <c r="C31" s="194" t="s">
        <v>159</v>
      </c>
      <c r="D31" s="164"/>
      <c r="E31" s="165">
        <v>19.998000000000001</v>
      </c>
      <c r="F31" s="159"/>
      <c r="G31" s="159"/>
      <c r="H31" s="159"/>
      <c r="I31" s="159"/>
      <c r="J31" s="159"/>
      <c r="K31" s="159"/>
      <c r="L31" s="159"/>
      <c r="M31" s="159"/>
      <c r="N31" s="158"/>
      <c r="O31" s="158"/>
      <c r="P31" s="158"/>
      <c r="Q31" s="158"/>
      <c r="R31" s="159"/>
      <c r="S31" s="159"/>
      <c r="T31" s="159"/>
      <c r="U31" s="159"/>
      <c r="V31" s="159"/>
      <c r="W31" s="159"/>
      <c r="X31" s="159"/>
      <c r="Y31" s="159"/>
      <c r="Z31" s="149"/>
      <c r="AA31" s="149"/>
      <c r="AB31" s="149"/>
      <c r="AC31" s="149"/>
      <c r="AD31" s="149"/>
      <c r="AE31" s="149"/>
      <c r="AF31" s="149"/>
      <c r="AG31" s="149" t="s">
        <v>132</v>
      </c>
      <c r="AH31" s="149">
        <v>2</v>
      </c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3" x14ac:dyDescent="0.2">
      <c r="A32" s="156"/>
      <c r="B32" s="157"/>
      <c r="C32" s="194" t="s">
        <v>160</v>
      </c>
      <c r="D32" s="164"/>
      <c r="E32" s="165">
        <v>2.1059999999999999</v>
      </c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9"/>
      <c r="AA32" s="149"/>
      <c r="AB32" s="149"/>
      <c r="AC32" s="149"/>
      <c r="AD32" s="149"/>
      <c r="AE32" s="149"/>
      <c r="AF32" s="149"/>
      <c r="AG32" s="149" t="s">
        <v>132</v>
      </c>
      <c r="AH32" s="149">
        <v>2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3" x14ac:dyDescent="0.2">
      <c r="A33" s="156"/>
      <c r="B33" s="157"/>
      <c r="C33" s="194" t="s">
        <v>161</v>
      </c>
      <c r="D33" s="164"/>
      <c r="E33" s="165">
        <v>6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9"/>
      <c r="AA33" s="149"/>
      <c r="AB33" s="149"/>
      <c r="AC33" s="149"/>
      <c r="AD33" s="149"/>
      <c r="AE33" s="149"/>
      <c r="AF33" s="149"/>
      <c r="AG33" s="149" t="s">
        <v>132</v>
      </c>
      <c r="AH33" s="149">
        <v>2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3" x14ac:dyDescent="0.2">
      <c r="A34" s="156"/>
      <c r="B34" s="157"/>
      <c r="C34" s="194" t="s">
        <v>162</v>
      </c>
      <c r="D34" s="164"/>
      <c r="E34" s="165">
        <v>32.685000000000002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9"/>
      <c r="AA34" s="149"/>
      <c r="AB34" s="149"/>
      <c r="AC34" s="149"/>
      <c r="AD34" s="149"/>
      <c r="AE34" s="149"/>
      <c r="AF34" s="149"/>
      <c r="AG34" s="149" t="s">
        <v>132</v>
      </c>
      <c r="AH34" s="149">
        <v>2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3" x14ac:dyDescent="0.2">
      <c r="A35" s="156"/>
      <c r="B35" s="157"/>
      <c r="C35" s="194" t="s">
        <v>163</v>
      </c>
      <c r="D35" s="164"/>
      <c r="E35" s="165">
        <v>2.2799999999999998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9"/>
      <c r="AA35" s="149"/>
      <c r="AB35" s="149"/>
      <c r="AC35" s="149"/>
      <c r="AD35" s="149"/>
      <c r="AE35" s="149"/>
      <c r="AF35" s="149"/>
      <c r="AG35" s="149" t="s">
        <v>132</v>
      </c>
      <c r="AH35" s="149">
        <v>2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3" x14ac:dyDescent="0.2">
      <c r="A36" s="156"/>
      <c r="B36" s="157"/>
      <c r="C36" s="194" t="s">
        <v>164</v>
      </c>
      <c r="D36" s="164"/>
      <c r="E36" s="165">
        <v>2.25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9"/>
      <c r="AA36" s="149"/>
      <c r="AB36" s="149"/>
      <c r="AC36" s="149"/>
      <c r="AD36" s="149"/>
      <c r="AE36" s="149"/>
      <c r="AF36" s="149"/>
      <c r="AG36" s="149" t="s">
        <v>132</v>
      </c>
      <c r="AH36" s="149">
        <v>2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3" x14ac:dyDescent="0.2">
      <c r="A37" s="156"/>
      <c r="B37" s="157"/>
      <c r="C37" s="194" t="s">
        <v>165</v>
      </c>
      <c r="D37" s="164"/>
      <c r="E37" s="165">
        <v>37.042999999999999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9"/>
      <c r="AA37" s="149"/>
      <c r="AB37" s="149"/>
      <c r="AC37" s="149"/>
      <c r="AD37" s="149"/>
      <c r="AE37" s="149"/>
      <c r="AF37" s="149"/>
      <c r="AG37" s="149" t="s">
        <v>132</v>
      </c>
      <c r="AH37" s="149">
        <v>2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">
      <c r="A38" s="156"/>
      <c r="B38" s="157"/>
      <c r="C38" s="193" t="s">
        <v>166</v>
      </c>
      <c r="D38" s="164"/>
      <c r="E38" s="165"/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132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3" x14ac:dyDescent="0.2">
      <c r="A39" s="156"/>
      <c r="B39" s="157"/>
      <c r="C39" s="191" t="s">
        <v>167</v>
      </c>
      <c r="D39" s="160"/>
      <c r="E39" s="161">
        <v>30.708600000000001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9"/>
      <c r="AA39" s="149"/>
      <c r="AB39" s="149"/>
      <c r="AC39" s="149"/>
      <c r="AD39" s="149"/>
      <c r="AE39" s="149"/>
      <c r="AF39" s="149"/>
      <c r="AG39" s="149" t="s">
        <v>132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74">
        <v>6</v>
      </c>
      <c r="B40" s="175" t="s">
        <v>168</v>
      </c>
      <c r="C40" s="190" t="s">
        <v>169</v>
      </c>
      <c r="D40" s="176" t="s">
        <v>142</v>
      </c>
      <c r="E40" s="177">
        <v>1</v>
      </c>
      <c r="F40" s="178"/>
      <c r="G40" s="179">
        <f>ROUND(E40*F40,2)</f>
        <v>0</v>
      </c>
      <c r="H40" s="178"/>
      <c r="I40" s="179">
        <f>ROUND(E40*H40,2)</f>
        <v>0</v>
      </c>
      <c r="J40" s="178"/>
      <c r="K40" s="179">
        <f>ROUND(E40*J40,2)</f>
        <v>0</v>
      </c>
      <c r="L40" s="179">
        <v>21</v>
      </c>
      <c r="M40" s="179">
        <f>G40*(1+L40/100)</f>
        <v>0</v>
      </c>
      <c r="N40" s="177">
        <v>0</v>
      </c>
      <c r="O40" s="177">
        <f>ROUND(E40*N40,2)</f>
        <v>0</v>
      </c>
      <c r="P40" s="177">
        <v>0</v>
      </c>
      <c r="Q40" s="177">
        <f>ROUND(E40*P40,2)</f>
        <v>0</v>
      </c>
      <c r="R40" s="179" t="s">
        <v>143</v>
      </c>
      <c r="S40" s="179" t="s">
        <v>125</v>
      </c>
      <c r="T40" s="180" t="s">
        <v>125</v>
      </c>
      <c r="U40" s="159">
        <v>3.5329999999999999</v>
      </c>
      <c r="V40" s="159">
        <f>ROUND(E40*U40,2)</f>
        <v>3.53</v>
      </c>
      <c r="W40" s="159"/>
      <c r="X40" s="159" t="s">
        <v>126</v>
      </c>
      <c r="Y40" s="159" t="s">
        <v>127</v>
      </c>
      <c r="Z40" s="149"/>
      <c r="AA40" s="149"/>
      <c r="AB40" s="149"/>
      <c r="AC40" s="149"/>
      <c r="AD40" s="149"/>
      <c r="AE40" s="149"/>
      <c r="AF40" s="149"/>
      <c r="AG40" s="149" t="s">
        <v>128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2" x14ac:dyDescent="0.2">
      <c r="A41" s="156"/>
      <c r="B41" s="157"/>
      <c r="C41" s="258" t="s">
        <v>170</v>
      </c>
      <c r="D41" s="259"/>
      <c r="E41" s="259"/>
      <c r="F41" s="259"/>
      <c r="G41" s="2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9"/>
      <c r="AA41" s="149"/>
      <c r="AB41" s="149"/>
      <c r="AC41" s="149"/>
      <c r="AD41" s="149"/>
      <c r="AE41" s="149"/>
      <c r="AF41" s="149"/>
      <c r="AG41" s="149" t="s">
        <v>138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2" x14ac:dyDescent="0.2">
      <c r="A42" s="156"/>
      <c r="B42" s="157"/>
      <c r="C42" s="191" t="s">
        <v>171</v>
      </c>
      <c r="D42" s="160"/>
      <c r="E42" s="161">
        <v>1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9"/>
      <c r="AA42" s="149"/>
      <c r="AB42" s="149"/>
      <c r="AC42" s="149"/>
      <c r="AD42" s="149"/>
      <c r="AE42" s="149"/>
      <c r="AF42" s="149"/>
      <c r="AG42" s="149" t="s">
        <v>132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">
      <c r="A43" s="174">
        <v>7</v>
      </c>
      <c r="B43" s="175" t="s">
        <v>172</v>
      </c>
      <c r="C43" s="190" t="s">
        <v>173</v>
      </c>
      <c r="D43" s="176" t="s">
        <v>142</v>
      </c>
      <c r="E43" s="177">
        <v>102.36199999999999</v>
      </c>
      <c r="F43" s="178"/>
      <c r="G43" s="179">
        <f>ROUND(E43*F43,2)</f>
        <v>0</v>
      </c>
      <c r="H43" s="178"/>
      <c r="I43" s="179">
        <f>ROUND(E43*H43,2)</f>
        <v>0</v>
      </c>
      <c r="J43" s="178"/>
      <c r="K43" s="179">
        <f>ROUND(E43*J43,2)</f>
        <v>0</v>
      </c>
      <c r="L43" s="179">
        <v>21</v>
      </c>
      <c r="M43" s="179">
        <f>G43*(1+L43/100)</f>
        <v>0</v>
      </c>
      <c r="N43" s="177">
        <v>0</v>
      </c>
      <c r="O43" s="177">
        <f>ROUND(E43*N43,2)</f>
        <v>0</v>
      </c>
      <c r="P43" s="177">
        <v>0</v>
      </c>
      <c r="Q43" s="177">
        <f>ROUND(E43*P43,2)</f>
        <v>0</v>
      </c>
      <c r="R43" s="179" t="s">
        <v>143</v>
      </c>
      <c r="S43" s="179" t="s">
        <v>125</v>
      </c>
      <c r="T43" s="180" t="s">
        <v>125</v>
      </c>
      <c r="U43" s="159">
        <v>1.0999999999999999E-2</v>
      </c>
      <c r="V43" s="159">
        <f>ROUND(E43*U43,2)</f>
        <v>1.1299999999999999</v>
      </c>
      <c r="W43" s="159"/>
      <c r="X43" s="159" t="s">
        <v>126</v>
      </c>
      <c r="Y43" s="159" t="s">
        <v>127</v>
      </c>
      <c r="Z43" s="149"/>
      <c r="AA43" s="149"/>
      <c r="AB43" s="149"/>
      <c r="AC43" s="149"/>
      <c r="AD43" s="149"/>
      <c r="AE43" s="149"/>
      <c r="AF43" s="149"/>
      <c r="AG43" s="149" t="s">
        <v>128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2" x14ac:dyDescent="0.2">
      <c r="A44" s="156"/>
      <c r="B44" s="157"/>
      <c r="C44" s="258" t="s">
        <v>174</v>
      </c>
      <c r="D44" s="259"/>
      <c r="E44" s="259"/>
      <c r="F44" s="259"/>
      <c r="G44" s="2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9"/>
      <c r="AA44" s="149"/>
      <c r="AB44" s="149"/>
      <c r="AC44" s="149"/>
      <c r="AD44" s="149"/>
      <c r="AE44" s="149"/>
      <c r="AF44" s="149"/>
      <c r="AG44" s="149" t="s">
        <v>138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ht="22.5" outlineLevel="1" x14ac:dyDescent="0.2">
      <c r="A45" s="182">
        <v>8</v>
      </c>
      <c r="B45" s="183" t="s">
        <v>175</v>
      </c>
      <c r="C45" s="195" t="s">
        <v>176</v>
      </c>
      <c r="D45" s="184" t="s">
        <v>142</v>
      </c>
      <c r="E45" s="185">
        <v>102.36199999999999</v>
      </c>
      <c r="F45" s="186"/>
      <c r="G45" s="187">
        <f>ROUND(E45*F45,2)</f>
        <v>0</v>
      </c>
      <c r="H45" s="186"/>
      <c r="I45" s="187">
        <f>ROUND(E45*H45,2)</f>
        <v>0</v>
      </c>
      <c r="J45" s="186"/>
      <c r="K45" s="187">
        <f>ROUND(E45*J45,2)</f>
        <v>0</v>
      </c>
      <c r="L45" s="187">
        <v>21</v>
      </c>
      <c r="M45" s="187">
        <f>G45*(1+L45/100)</f>
        <v>0</v>
      </c>
      <c r="N45" s="185">
        <v>0</v>
      </c>
      <c r="O45" s="185">
        <f>ROUND(E45*N45,2)</f>
        <v>0</v>
      </c>
      <c r="P45" s="185">
        <v>0</v>
      </c>
      <c r="Q45" s="185">
        <f>ROUND(E45*P45,2)</f>
        <v>0</v>
      </c>
      <c r="R45" s="187" t="s">
        <v>143</v>
      </c>
      <c r="S45" s="187" t="s">
        <v>125</v>
      </c>
      <c r="T45" s="188" t="s">
        <v>125</v>
      </c>
      <c r="U45" s="159">
        <v>0.65200000000000002</v>
      </c>
      <c r="V45" s="159">
        <f>ROUND(E45*U45,2)</f>
        <v>66.739999999999995</v>
      </c>
      <c r="W45" s="159"/>
      <c r="X45" s="159" t="s">
        <v>126</v>
      </c>
      <c r="Y45" s="159" t="s">
        <v>127</v>
      </c>
      <c r="Z45" s="149"/>
      <c r="AA45" s="149"/>
      <c r="AB45" s="149"/>
      <c r="AC45" s="149"/>
      <c r="AD45" s="149"/>
      <c r="AE45" s="149"/>
      <c r="AF45" s="149"/>
      <c r="AG45" s="149" t="s">
        <v>128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ht="22.5" outlineLevel="1" x14ac:dyDescent="0.2">
      <c r="A46" s="182">
        <v>9</v>
      </c>
      <c r="B46" s="183" t="s">
        <v>177</v>
      </c>
      <c r="C46" s="195" t="s">
        <v>178</v>
      </c>
      <c r="D46" s="184" t="s">
        <v>142</v>
      </c>
      <c r="E46" s="185">
        <v>102.36199999999999</v>
      </c>
      <c r="F46" s="186"/>
      <c r="G46" s="187">
        <f>ROUND(E46*F46,2)</f>
        <v>0</v>
      </c>
      <c r="H46" s="186"/>
      <c r="I46" s="187">
        <f>ROUND(E46*H46,2)</f>
        <v>0</v>
      </c>
      <c r="J46" s="186"/>
      <c r="K46" s="187">
        <f>ROUND(E46*J46,2)</f>
        <v>0</v>
      </c>
      <c r="L46" s="187">
        <v>21</v>
      </c>
      <c r="M46" s="187">
        <f>G46*(1+L46/100)</f>
        <v>0</v>
      </c>
      <c r="N46" s="185">
        <v>0</v>
      </c>
      <c r="O46" s="185">
        <f>ROUND(E46*N46,2)</f>
        <v>0</v>
      </c>
      <c r="P46" s="185">
        <v>0</v>
      </c>
      <c r="Q46" s="185">
        <f>ROUND(E46*P46,2)</f>
        <v>0</v>
      </c>
      <c r="R46" s="187" t="s">
        <v>143</v>
      </c>
      <c r="S46" s="187" t="s">
        <v>125</v>
      </c>
      <c r="T46" s="188" t="s">
        <v>125</v>
      </c>
      <c r="U46" s="159">
        <v>8.9999999999999993E-3</v>
      </c>
      <c r="V46" s="159">
        <f>ROUND(E46*U46,2)</f>
        <v>0.92</v>
      </c>
      <c r="W46" s="159"/>
      <c r="X46" s="159" t="s">
        <v>126</v>
      </c>
      <c r="Y46" s="159" t="s">
        <v>127</v>
      </c>
      <c r="Z46" s="149"/>
      <c r="AA46" s="149"/>
      <c r="AB46" s="149"/>
      <c r="AC46" s="149"/>
      <c r="AD46" s="149"/>
      <c r="AE46" s="149"/>
      <c r="AF46" s="149"/>
      <c r="AG46" s="149" t="s">
        <v>128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ht="22.5" outlineLevel="1" x14ac:dyDescent="0.2">
      <c r="A47" s="174">
        <v>10</v>
      </c>
      <c r="B47" s="175" t="s">
        <v>179</v>
      </c>
      <c r="C47" s="190" t="s">
        <v>180</v>
      </c>
      <c r="D47" s="176" t="s">
        <v>142</v>
      </c>
      <c r="E47" s="177">
        <v>1</v>
      </c>
      <c r="F47" s="178"/>
      <c r="G47" s="179">
        <f>ROUND(E47*F47,2)</f>
        <v>0</v>
      </c>
      <c r="H47" s="178"/>
      <c r="I47" s="179">
        <f>ROUND(E47*H47,2)</f>
        <v>0</v>
      </c>
      <c r="J47" s="178"/>
      <c r="K47" s="179">
        <f>ROUND(E47*J47,2)</f>
        <v>0</v>
      </c>
      <c r="L47" s="179">
        <v>21</v>
      </c>
      <c r="M47" s="179">
        <f>G47*(1+L47/100)</f>
        <v>0</v>
      </c>
      <c r="N47" s="177">
        <v>0</v>
      </c>
      <c r="O47" s="177">
        <f>ROUND(E47*N47,2)</f>
        <v>0</v>
      </c>
      <c r="P47" s="177">
        <v>0</v>
      </c>
      <c r="Q47" s="177">
        <f>ROUND(E47*P47,2)</f>
        <v>0</v>
      </c>
      <c r="R47" s="179" t="s">
        <v>143</v>
      </c>
      <c r="S47" s="179" t="s">
        <v>125</v>
      </c>
      <c r="T47" s="180" t="s">
        <v>125</v>
      </c>
      <c r="U47" s="159">
        <v>1.1499999999999999</v>
      </c>
      <c r="V47" s="159">
        <f>ROUND(E47*U47,2)</f>
        <v>1.1499999999999999</v>
      </c>
      <c r="W47" s="159"/>
      <c r="X47" s="159" t="s">
        <v>126</v>
      </c>
      <c r="Y47" s="159" t="s">
        <v>127</v>
      </c>
      <c r="Z47" s="149"/>
      <c r="AA47" s="149"/>
      <c r="AB47" s="149"/>
      <c r="AC47" s="149"/>
      <c r="AD47" s="149"/>
      <c r="AE47" s="149"/>
      <c r="AF47" s="149"/>
      <c r="AG47" s="149" t="s">
        <v>128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2" x14ac:dyDescent="0.2">
      <c r="A48" s="156"/>
      <c r="B48" s="157"/>
      <c r="C48" s="258" t="s">
        <v>181</v>
      </c>
      <c r="D48" s="259"/>
      <c r="E48" s="259"/>
      <c r="F48" s="259"/>
      <c r="G48" s="2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9"/>
      <c r="AA48" s="149"/>
      <c r="AB48" s="149"/>
      <c r="AC48" s="149"/>
      <c r="AD48" s="149"/>
      <c r="AE48" s="149"/>
      <c r="AF48" s="149"/>
      <c r="AG48" s="149" t="s">
        <v>138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74">
        <v>11</v>
      </c>
      <c r="B49" s="175" t="s">
        <v>182</v>
      </c>
      <c r="C49" s="190" t="s">
        <v>183</v>
      </c>
      <c r="D49" s="176" t="s">
        <v>122</v>
      </c>
      <c r="E49" s="177">
        <v>61.331000000000003</v>
      </c>
      <c r="F49" s="178"/>
      <c r="G49" s="179">
        <f>ROUND(E49*F49,2)</f>
        <v>0</v>
      </c>
      <c r="H49" s="178"/>
      <c r="I49" s="179">
        <f>ROUND(E49*H49,2)</f>
        <v>0</v>
      </c>
      <c r="J49" s="178"/>
      <c r="K49" s="179">
        <f>ROUND(E49*J49,2)</f>
        <v>0</v>
      </c>
      <c r="L49" s="179">
        <v>21</v>
      </c>
      <c r="M49" s="179">
        <f>G49*(1+L49/100)</f>
        <v>0</v>
      </c>
      <c r="N49" s="177">
        <v>0</v>
      </c>
      <c r="O49" s="177">
        <f>ROUND(E49*N49,2)</f>
        <v>0</v>
      </c>
      <c r="P49" s="177">
        <v>0</v>
      </c>
      <c r="Q49" s="177">
        <f>ROUND(E49*P49,2)</f>
        <v>0</v>
      </c>
      <c r="R49" s="179" t="s">
        <v>143</v>
      </c>
      <c r="S49" s="179" t="s">
        <v>125</v>
      </c>
      <c r="T49" s="180" t="s">
        <v>125</v>
      </c>
      <c r="U49" s="159">
        <v>1.7999999999999999E-2</v>
      </c>
      <c r="V49" s="159">
        <f>ROUND(E49*U49,2)</f>
        <v>1.1000000000000001</v>
      </c>
      <c r="W49" s="159"/>
      <c r="X49" s="159" t="s">
        <v>126</v>
      </c>
      <c r="Y49" s="159" t="s">
        <v>127</v>
      </c>
      <c r="Z49" s="149"/>
      <c r="AA49" s="149"/>
      <c r="AB49" s="149"/>
      <c r="AC49" s="149"/>
      <c r="AD49" s="149"/>
      <c r="AE49" s="149"/>
      <c r="AF49" s="149"/>
      <c r="AG49" s="149" t="s">
        <v>128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2" x14ac:dyDescent="0.2">
      <c r="A50" s="156"/>
      <c r="B50" s="157"/>
      <c r="C50" s="258" t="s">
        <v>184</v>
      </c>
      <c r="D50" s="259"/>
      <c r="E50" s="259"/>
      <c r="F50" s="259"/>
      <c r="G50" s="2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9"/>
      <c r="AA50" s="149"/>
      <c r="AB50" s="149"/>
      <c r="AC50" s="149"/>
      <c r="AD50" s="149"/>
      <c r="AE50" s="149"/>
      <c r="AF50" s="149"/>
      <c r="AG50" s="149" t="s">
        <v>138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2" x14ac:dyDescent="0.2">
      <c r="A51" s="156"/>
      <c r="B51" s="157"/>
      <c r="C51" s="191" t="s">
        <v>131</v>
      </c>
      <c r="D51" s="160"/>
      <c r="E51" s="161">
        <v>23.331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9"/>
      <c r="AA51" s="149"/>
      <c r="AB51" s="149"/>
      <c r="AC51" s="149"/>
      <c r="AD51" s="149"/>
      <c r="AE51" s="149"/>
      <c r="AF51" s="149"/>
      <c r="AG51" s="149" t="s">
        <v>132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3" x14ac:dyDescent="0.2">
      <c r="A52" s="156"/>
      <c r="B52" s="157"/>
      <c r="C52" s="191" t="s">
        <v>133</v>
      </c>
      <c r="D52" s="160"/>
      <c r="E52" s="161">
        <v>38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9"/>
      <c r="AA52" s="149"/>
      <c r="AB52" s="149"/>
      <c r="AC52" s="149"/>
      <c r="AD52" s="149"/>
      <c r="AE52" s="149"/>
      <c r="AF52" s="149"/>
      <c r="AG52" s="149" t="s">
        <v>132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ht="22.5" outlineLevel="1" x14ac:dyDescent="0.2">
      <c r="A53" s="174">
        <v>12</v>
      </c>
      <c r="B53" s="175" t="s">
        <v>185</v>
      </c>
      <c r="C53" s="190" t="s">
        <v>186</v>
      </c>
      <c r="D53" s="176" t="s">
        <v>122</v>
      </c>
      <c r="E53" s="177">
        <v>43.58</v>
      </c>
      <c r="F53" s="178"/>
      <c r="G53" s="179">
        <f>ROUND(E53*F53,2)</f>
        <v>0</v>
      </c>
      <c r="H53" s="178"/>
      <c r="I53" s="179">
        <f>ROUND(E53*H53,2)</f>
        <v>0</v>
      </c>
      <c r="J53" s="178"/>
      <c r="K53" s="179">
        <f>ROUND(E53*J53,2)</f>
        <v>0</v>
      </c>
      <c r="L53" s="179">
        <v>21</v>
      </c>
      <c r="M53" s="179">
        <f>G53*(1+L53/100)</f>
        <v>0</v>
      </c>
      <c r="N53" s="177">
        <v>0</v>
      </c>
      <c r="O53" s="177">
        <f>ROUND(E53*N53,2)</f>
        <v>0</v>
      </c>
      <c r="P53" s="177">
        <v>0</v>
      </c>
      <c r="Q53" s="177">
        <f>ROUND(E53*P53,2)</f>
        <v>0</v>
      </c>
      <c r="R53" s="179" t="s">
        <v>143</v>
      </c>
      <c r="S53" s="179" t="s">
        <v>125</v>
      </c>
      <c r="T53" s="180" t="s">
        <v>125</v>
      </c>
      <c r="U53" s="159">
        <v>0.17699999999999999</v>
      </c>
      <c r="V53" s="159">
        <f>ROUND(E53*U53,2)</f>
        <v>7.71</v>
      </c>
      <c r="W53" s="159"/>
      <c r="X53" s="159" t="s">
        <v>126</v>
      </c>
      <c r="Y53" s="159" t="s">
        <v>127</v>
      </c>
      <c r="Z53" s="149"/>
      <c r="AA53" s="149"/>
      <c r="AB53" s="149"/>
      <c r="AC53" s="149"/>
      <c r="AD53" s="149"/>
      <c r="AE53" s="149"/>
      <c r="AF53" s="149"/>
      <c r="AG53" s="149" t="s">
        <v>128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ht="22.5" outlineLevel="2" x14ac:dyDescent="0.2">
      <c r="A54" s="156"/>
      <c r="B54" s="157"/>
      <c r="C54" s="258" t="s">
        <v>187</v>
      </c>
      <c r="D54" s="259"/>
      <c r="E54" s="259"/>
      <c r="F54" s="259"/>
      <c r="G54" s="2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9"/>
      <c r="AA54" s="149"/>
      <c r="AB54" s="149"/>
      <c r="AC54" s="149"/>
      <c r="AD54" s="149"/>
      <c r="AE54" s="149"/>
      <c r="AF54" s="149"/>
      <c r="AG54" s="149" t="s">
        <v>138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81" t="str">
        <f>C54</f>
        <v>s případným nutným přemístěním hromad nebo dočasných skládek na místo potřeby ze vzdálenosti do 30 m, v rovině nebo ve svahu do 1 : 5,</v>
      </c>
      <c r="BB54" s="149"/>
      <c r="BC54" s="149"/>
      <c r="BD54" s="149"/>
      <c r="BE54" s="149"/>
      <c r="BF54" s="149"/>
      <c r="BG54" s="149"/>
      <c r="BH54" s="149"/>
    </row>
    <row r="55" spans="1:60" outlineLevel="2" x14ac:dyDescent="0.2">
      <c r="A55" s="156"/>
      <c r="B55" s="157"/>
      <c r="C55" s="191" t="s">
        <v>188</v>
      </c>
      <c r="D55" s="160"/>
      <c r="E55" s="161">
        <v>43.58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9"/>
      <c r="AA55" s="149"/>
      <c r="AB55" s="149"/>
      <c r="AC55" s="149"/>
      <c r="AD55" s="149"/>
      <c r="AE55" s="149"/>
      <c r="AF55" s="149"/>
      <c r="AG55" s="149" t="s">
        <v>132</v>
      </c>
      <c r="AH55" s="149">
        <v>0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">
      <c r="A56" s="182">
        <v>13</v>
      </c>
      <c r="B56" s="183" t="s">
        <v>189</v>
      </c>
      <c r="C56" s="195" t="s">
        <v>190</v>
      </c>
      <c r="D56" s="184" t="s">
        <v>142</v>
      </c>
      <c r="E56" s="185">
        <v>102.36199999999999</v>
      </c>
      <c r="F56" s="186"/>
      <c r="G56" s="187">
        <f>ROUND(E56*F56,2)</f>
        <v>0</v>
      </c>
      <c r="H56" s="186"/>
      <c r="I56" s="187">
        <f>ROUND(E56*H56,2)</f>
        <v>0</v>
      </c>
      <c r="J56" s="186"/>
      <c r="K56" s="187">
        <f>ROUND(E56*J56,2)</f>
        <v>0</v>
      </c>
      <c r="L56" s="187">
        <v>21</v>
      </c>
      <c r="M56" s="187">
        <f>G56*(1+L56/100)</f>
        <v>0</v>
      </c>
      <c r="N56" s="185">
        <v>0</v>
      </c>
      <c r="O56" s="185">
        <f>ROUND(E56*N56,2)</f>
        <v>0</v>
      </c>
      <c r="P56" s="185">
        <v>0</v>
      </c>
      <c r="Q56" s="185">
        <f>ROUND(E56*P56,2)</f>
        <v>0</v>
      </c>
      <c r="R56" s="187" t="s">
        <v>143</v>
      </c>
      <c r="S56" s="187" t="s">
        <v>125</v>
      </c>
      <c r="T56" s="188" t="s">
        <v>125</v>
      </c>
      <c r="U56" s="159">
        <v>0</v>
      </c>
      <c r="V56" s="159">
        <f>ROUND(E56*U56,2)</f>
        <v>0</v>
      </c>
      <c r="W56" s="159"/>
      <c r="X56" s="159" t="s">
        <v>126</v>
      </c>
      <c r="Y56" s="159" t="s">
        <v>127</v>
      </c>
      <c r="Z56" s="149"/>
      <c r="AA56" s="149"/>
      <c r="AB56" s="149"/>
      <c r="AC56" s="149"/>
      <c r="AD56" s="149"/>
      <c r="AE56" s="149"/>
      <c r="AF56" s="149"/>
      <c r="AG56" s="149" t="s">
        <v>128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">
      <c r="A57" s="174">
        <v>14</v>
      </c>
      <c r="B57" s="175" t="s">
        <v>191</v>
      </c>
      <c r="C57" s="190" t="s">
        <v>192</v>
      </c>
      <c r="D57" s="176" t="s">
        <v>122</v>
      </c>
      <c r="E57" s="177">
        <v>43.58</v>
      </c>
      <c r="F57" s="178"/>
      <c r="G57" s="179">
        <f>ROUND(E57*F57,2)</f>
        <v>0</v>
      </c>
      <c r="H57" s="178"/>
      <c r="I57" s="179">
        <f>ROUND(E57*H57,2)</f>
        <v>0</v>
      </c>
      <c r="J57" s="178"/>
      <c r="K57" s="179">
        <f>ROUND(E57*J57,2)</f>
        <v>0</v>
      </c>
      <c r="L57" s="179">
        <v>21</v>
      </c>
      <c r="M57" s="179">
        <f>G57*(1+L57/100)</f>
        <v>0</v>
      </c>
      <c r="N57" s="177">
        <v>3.0000000000000001E-5</v>
      </c>
      <c r="O57" s="177">
        <f>ROUND(E57*N57,2)</f>
        <v>0</v>
      </c>
      <c r="P57" s="177">
        <v>0</v>
      </c>
      <c r="Q57" s="177">
        <f>ROUND(E57*P57,2)</f>
        <v>0</v>
      </c>
      <c r="R57" s="179" t="s">
        <v>123</v>
      </c>
      <c r="S57" s="179" t="s">
        <v>125</v>
      </c>
      <c r="T57" s="180" t="s">
        <v>125</v>
      </c>
      <c r="U57" s="159">
        <v>0</v>
      </c>
      <c r="V57" s="159">
        <f>ROUND(E57*U57,2)</f>
        <v>0</v>
      </c>
      <c r="W57" s="159"/>
      <c r="X57" s="159" t="s">
        <v>193</v>
      </c>
      <c r="Y57" s="159" t="s">
        <v>127</v>
      </c>
      <c r="Z57" s="149"/>
      <c r="AA57" s="149"/>
      <c r="AB57" s="149"/>
      <c r="AC57" s="149"/>
      <c r="AD57" s="149"/>
      <c r="AE57" s="149"/>
      <c r="AF57" s="149"/>
      <c r="AG57" s="149" t="s">
        <v>194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2" x14ac:dyDescent="0.2">
      <c r="A58" s="156"/>
      <c r="B58" s="157"/>
      <c r="C58" s="256" t="s">
        <v>195</v>
      </c>
      <c r="D58" s="257"/>
      <c r="E58" s="257"/>
      <c r="F58" s="257"/>
      <c r="G58" s="257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9"/>
      <c r="AA58" s="149"/>
      <c r="AB58" s="149"/>
      <c r="AC58" s="149"/>
      <c r="AD58" s="149"/>
      <c r="AE58" s="149"/>
      <c r="AF58" s="149"/>
      <c r="AG58" s="149" t="s">
        <v>130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2" x14ac:dyDescent="0.2">
      <c r="A59" s="156"/>
      <c r="B59" s="157"/>
      <c r="C59" s="191" t="s">
        <v>188</v>
      </c>
      <c r="D59" s="160"/>
      <c r="E59" s="161">
        <v>43.58</v>
      </c>
      <c r="F59" s="159"/>
      <c r="G59" s="159"/>
      <c r="H59" s="159"/>
      <c r="I59" s="159"/>
      <c r="J59" s="159"/>
      <c r="K59" s="159"/>
      <c r="L59" s="159"/>
      <c r="M59" s="159"/>
      <c r="N59" s="158"/>
      <c r="O59" s="158"/>
      <c r="P59" s="158"/>
      <c r="Q59" s="158"/>
      <c r="R59" s="159"/>
      <c r="S59" s="159"/>
      <c r="T59" s="159"/>
      <c r="U59" s="159"/>
      <c r="V59" s="159"/>
      <c r="W59" s="159"/>
      <c r="X59" s="159"/>
      <c r="Y59" s="159"/>
      <c r="Z59" s="149"/>
      <c r="AA59" s="149"/>
      <c r="AB59" s="149"/>
      <c r="AC59" s="149"/>
      <c r="AD59" s="149"/>
      <c r="AE59" s="149"/>
      <c r="AF59" s="149"/>
      <c r="AG59" s="149" t="s">
        <v>132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x14ac:dyDescent="0.2">
      <c r="A60" s="167" t="s">
        <v>118</v>
      </c>
      <c r="B60" s="168" t="s">
        <v>66</v>
      </c>
      <c r="C60" s="189" t="s">
        <v>67</v>
      </c>
      <c r="D60" s="169"/>
      <c r="E60" s="170"/>
      <c r="F60" s="171"/>
      <c r="G60" s="171">
        <f>SUMIF(AG61:AG111,"&lt;&gt;NOR",G61:G111)</f>
        <v>0</v>
      </c>
      <c r="H60" s="171"/>
      <c r="I60" s="171">
        <f>SUM(I61:I111)</f>
        <v>0</v>
      </c>
      <c r="J60" s="171"/>
      <c r="K60" s="171">
        <f>SUM(K61:K111)</f>
        <v>0</v>
      </c>
      <c r="L60" s="171"/>
      <c r="M60" s="171">
        <f>SUM(M61:M111)</f>
        <v>0</v>
      </c>
      <c r="N60" s="170"/>
      <c r="O60" s="170">
        <f>SUM(O61:O111)</f>
        <v>139.73999999999998</v>
      </c>
      <c r="P60" s="170"/>
      <c r="Q60" s="170">
        <f>SUM(Q61:Q111)</f>
        <v>0</v>
      </c>
      <c r="R60" s="171"/>
      <c r="S60" s="171"/>
      <c r="T60" s="172"/>
      <c r="U60" s="166"/>
      <c r="V60" s="166">
        <f>SUM(V61:V111)</f>
        <v>80.23</v>
      </c>
      <c r="W60" s="166"/>
      <c r="X60" s="166"/>
      <c r="Y60" s="166"/>
      <c r="AG60" t="s">
        <v>119</v>
      </c>
    </row>
    <row r="61" spans="1:60" outlineLevel="1" x14ac:dyDescent="0.2">
      <c r="A61" s="174">
        <v>15</v>
      </c>
      <c r="B61" s="175" t="s">
        <v>196</v>
      </c>
      <c r="C61" s="190" t="s">
        <v>197</v>
      </c>
      <c r="D61" s="176" t="s">
        <v>142</v>
      </c>
      <c r="E61" s="177">
        <v>44.827599999999997</v>
      </c>
      <c r="F61" s="178"/>
      <c r="G61" s="179">
        <f>ROUND(E61*F61,2)</f>
        <v>0</v>
      </c>
      <c r="H61" s="178"/>
      <c r="I61" s="179">
        <f>ROUND(E61*H61,2)</f>
        <v>0</v>
      </c>
      <c r="J61" s="178"/>
      <c r="K61" s="179">
        <f>ROUND(E61*J61,2)</f>
        <v>0</v>
      </c>
      <c r="L61" s="179">
        <v>21</v>
      </c>
      <c r="M61" s="179">
        <f>G61*(1+L61/100)</f>
        <v>0</v>
      </c>
      <c r="N61" s="177">
        <v>1.9205000000000001</v>
      </c>
      <c r="O61" s="177">
        <f>ROUND(E61*N61,2)</f>
        <v>86.09</v>
      </c>
      <c r="P61" s="177">
        <v>0</v>
      </c>
      <c r="Q61" s="177">
        <f>ROUND(E61*P61,2)</f>
        <v>0</v>
      </c>
      <c r="R61" s="179" t="s">
        <v>198</v>
      </c>
      <c r="S61" s="179" t="s">
        <v>125</v>
      </c>
      <c r="T61" s="180" t="s">
        <v>125</v>
      </c>
      <c r="U61" s="159">
        <v>0.76</v>
      </c>
      <c r="V61" s="159">
        <f>ROUND(E61*U61,2)</f>
        <v>34.07</v>
      </c>
      <c r="W61" s="159"/>
      <c r="X61" s="159" t="s">
        <v>126</v>
      </c>
      <c r="Y61" s="159" t="s">
        <v>127</v>
      </c>
      <c r="Z61" s="149"/>
      <c r="AA61" s="149"/>
      <c r="AB61" s="149"/>
      <c r="AC61" s="149"/>
      <c r="AD61" s="149"/>
      <c r="AE61" s="149"/>
      <c r="AF61" s="149"/>
      <c r="AG61" s="149" t="s">
        <v>128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2" x14ac:dyDescent="0.2">
      <c r="A62" s="156"/>
      <c r="B62" s="157"/>
      <c r="C62" s="258" t="s">
        <v>199</v>
      </c>
      <c r="D62" s="259"/>
      <c r="E62" s="259"/>
      <c r="F62" s="259"/>
      <c r="G62" s="2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9"/>
      <c r="AA62" s="149"/>
      <c r="AB62" s="149"/>
      <c r="AC62" s="149"/>
      <c r="AD62" s="149"/>
      <c r="AE62" s="149"/>
      <c r="AF62" s="149"/>
      <c r="AG62" s="149" t="s">
        <v>138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2" x14ac:dyDescent="0.2">
      <c r="A63" s="156"/>
      <c r="B63" s="157"/>
      <c r="C63" s="191" t="s">
        <v>200</v>
      </c>
      <c r="D63" s="160"/>
      <c r="E63" s="161">
        <v>2.9996999999999998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9"/>
      <c r="AA63" s="149"/>
      <c r="AB63" s="149"/>
      <c r="AC63" s="149"/>
      <c r="AD63" s="149"/>
      <c r="AE63" s="149"/>
      <c r="AF63" s="149"/>
      <c r="AG63" s="149" t="s">
        <v>132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3" x14ac:dyDescent="0.2">
      <c r="A64" s="156"/>
      <c r="B64" s="157"/>
      <c r="C64" s="191" t="s">
        <v>201</v>
      </c>
      <c r="D64" s="160"/>
      <c r="E64" s="161">
        <v>0.31590000000000001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9"/>
      <c r="AA64" s="149"/>
      <c r="AB64" s="149"/>
      <c r="AC64" s="149"/>
      <c r="AD64" s="149"/>
      <c r="AE64" s="149"/>
      <c r="AF64" s="149"/>
      <c r="AG64" s="149" t="s">
        <v>132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3" x14ac:dyDescent="0.2">
      <c r="A65" s="156"/>
      <c r="B65" s="157"/>
      <c r="C65" s="191" t="s">
        <v>202</v>
      </c>
      <c r="D65" s="160"/>
      <c r="E65" s="161">
        <v>1.2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9"/>
      <c r="AA65" s="149"/>
      <c r="AB65" s="149"/>
      <c r="AC65" s="149"/>
      <c r="AD65" s="149"/>
      <c r="AE65" s="149"/>
      <c r="AF65" s="149"/>
      <c r="AG65" s="149" t="s">
        <v>132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3" x14ac:dyDescent="0.2">
      <c r="A66" s="156"/>
      <c r="B66" s="157"/>
      <c r="C66" s="191" t="s">
        <v>203</v>
      </c>
      <c r="D66" s="160"/>
      <c r="E66" s="161">
        <v>5.2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9"/>
      <c r="AA66" s="149"/>
      <c r="AB66" s="149"/>
      <c r="AC66" s="149"/>
      <c r="AD66" s="149"/>
      <c r="AE66" s="149"/>
      <c r="AF66" s="149"/>
      <c r="AG66" s="149" t="s">
        <v>132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3" x14ac:dyDescent="0.2">
      <c r="A67" s="156"/>
      <c r="B67" s="157"/>
      <c r="C67" s="191" t="s">
        <v>204</v>
      </c>
      <c r="D67" s="160"/>
      <c r="E67" s="161">
        <v>4.3579999999999997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9"/>
      <c r="AA67" s="149"/>
      <c r="AB67" s="149"/>
      <c r="AC67" s="149"/>
      <c r="AD67" s="149"/>
      <c r="AE67" s="149"/>
      <c r="AF67" s="149"/>
      <c r="AG67" s="149" t="s">
        <v>132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3" x14ac:dyDescent="0.2">
      <c r="A68" s="156"/>
      <c r="B68" s="157"/>
      <c r="C68" s="191" t="s">
        <v>205</v>
      </c>
      <c r="D68" s="160"/>
      <c r="E68" s="161">
        <v>28.327000000000002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9"/>
      <c r="AA68" s="149"/>
      <c r="AB68" s="149"/>
      <c r="AC68" s="149"/>
      <c r="AD68" s="149"/>
      <c r="AE68" s="149"/>
      <c r="AF68" s="149"/>
      <c r="AG68" s="149" t="s">
        <v>132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3" x14ac:dyDescent="0.2">
      <c r="A69" s="156"/>
      <c r="B69" s="157"/>
      <c r="C69" s="191" t="s">
        <v>206</v>
      </c>
      <c r="D69" s="160"/>
      <c r="E69" s="161">
        <v>0.34200000000000003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9"/>
      <c r="AA69" s="149"/>
      <c r="AB69" s="149"/>
      <c r="AC69" s="149"/>
      <c r="AD69" s="149"/>
      <c r="AE69" s="149"/>
      <c r="AF69" s="149"/>
      <c r="AG69" s="149" t="s">
        <v>132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3" x14ac:dyDescent="0.2">
      <c r="A70" s="156"/>
      <c r="B70" s="157"/>
      <c r="C70" s="191" t="s">
        <v>207</v>
      </c>
      <c r="D70" s="160"/>
      <c r="E70" s="161">
        <v>0.13500000000000001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9"/>
      <c r="AA70" s="149"/>
      <c r="AB70" s="149"/>
      <c r="AC70" s="149"/>
      <c r="AD70" s="149"/>
      <c r="AE70" s="149"/>
      <c r="AF70" s="149"/>
      <c r="AG70" s="149" t="s">
        <v>132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">
      <c r="A71" s="156"/>
      <c r="B71" s="157"/>
      <c r="C71" s="191" t="s">
        <v>208</v>
      </c>
      <c r="D71" s="160"/>
      <c r="E71" s="161">
        <v>1.95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9"/>
      <c r="AA71" s="149"/>
      <c r="AB71" s="149"/>
      <c r="AC71" s="149"/>
      <c r="AD71" s="149"/>
      <c r="AE71" s="149"/>
      <c r="AF71" s="149"/>
      <c r="AG71" s="149" t="s">
        <v>132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ht="22.5" outlineLevel="1" x14ac:dyDescent="0.2">
      <c r="A72" s="174">
        <v>16</v>
      </c>
      <c r="B72" s="175" t="s">
        <v>209</v>
      </c>
      <c r="C72" s="190" t="s">
        <v>210</v>
      </c>
      <c r="D72" s="176" t="s">
        <v>211</v>
      </c>
      <c r="E72" s="177">
        <v>67.430000000000007</v>
      </c>
      <c r="F72" s="178"/>
      <c r="G72" s="179">
        <f>ROUND(E72*F72,2)</f>
        <v>0</v>
      </c>
      <c r="H72" s="178"/>
      <c r="I72" s="179">
        <f>ROUND(E72*H72,2)</f>
        <v>0</v>
      </c>
      <c r="J72" s="178"/>
      <c r="K72" s="179">
        <f>ROUND(E72*J72,2)</f>
        <v>0</v>
      </c>
      <c r="L72" s="179">
        <v>21</v>
      </c>
      <c r="M72" s="179">
        <f>G72*(1+L72/100)</f>
        <v>0</v>
      </c>
      <c r="N72" s="177">
        <v>0</v>
      </c>
      <c r="O72" s="177">
        <f>ROUND(E72*N72,2)</f>
        <v>0</v>
      </c>
      <c r="P72" s="177">
        <v>0</v>
      </c>
      <c r="Q72" s="177">
        <f>ROUND(E72*P72,2)</f>
        <v>0</v>
      </c>
      <c r="R72" s="179" t="s">
        <v>212</v>
      </c>
      <c r="S72" s="179" t="s">
        <v>125</v>
      </c>
      <c r="T72" s="180" t="s">
        <v>125</v>
      </c>
      <c r="U72" s="159">
        <v>5.5E-2</v>
      </c>
      <c r="V72" s="159">
        <f>ROUND(E72*U72,2)</f>
        <v>3.71</v>
      </c>
      <c r="W72" s="159"/>
      <c r="X72" s="159" t="s">
        <v>126</v>
      </c>
      <c r="Y72" s="159" t="s">
        <v>127</v>
      </c>
      <c r="Z72" s="149"/>
      <c r="AA72" s="149"/>
      <c r="AB72" s="149"/>
      <c r="AC72" s="149"/>
      <c r="AD72" s="149"/>
      <c r="AE72" s="149"/>
      <c r="AF72" s="149"/>
      <c r="AG72" s="149" t="s">
        <v>128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2" x14ac:dyDescent="0.2">
      <c r="A73" s="156"/>
      <c r="B73" s="157"/>
      <c r="C73" s="191" t="s">
        <v>213</v>
      </c>
      <c r="D73" s="160"/>
      <c r="E73" s="161">
        <v>33.33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9"/>
      <c r="AA73" s="149"/>
      <c r="AB73" s="149"/>
      <c r="AC73" s="149"/>
      <c r="AD73" s="149"/>
      <c r="AE73" s="149"/>
      <c r="AF73" s="149"/>
      <c r="AG73" s="149" t="s">
        <v>132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3" x14ac:dyDescent="0.2">
      <c r="A74" s="156"/>
      <c r="B74" s="157"/>
      <c r="C74" s="191" t="s">
        <v>214</v>
      </c>
      <c r="D74" s="160"/>
      <c r="E74" s="161">
        <v>7.51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9"/>
      <c r="AA74" s="149"/>
      <c r="AB74" s="149"/>
      <c r="AC74" s="149"/>
      <c r="AD74" s="149"/>
      <c r="AE74" s="149"/>
      <c r="AF74" s="149"/>
      <c r="AG74" s="149" t="s">
        <v>132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3" x14ac:dyDescent="0.2">
      <c r="A75" s="156"/>
      <c r="B75" s="157"/>
      <c r="C75" s="191" t="s">
        <v>215</v>
      </c>
      <c r="D75" s="160"/>
      <c r="E75" s="161">
        <v>21.79</v>
      </c>
      <c r="F75" s="159"/>
      <c r="G75" s="159"/>
      <c r="H75" s="159"/>
      <c r="I75" s="159"/>
      <c r="J75" s="159"/>
      <c r="K75" s="159"/>
      <c r="L75" s="159"/>
      <c r="M75" s="159"/>
      <c r="N75" s="158"/>
      <c r="O75" s="158"/>
      <c r="P75" s="158"/>
      <c r="Q75" s="158"/>
      <c r="R75" s="159"/>
      <c r="S75" s="159"/>
      <c r="T75" s="159"/>
      <c r="U75" s="159"/>
      <c r="V75" s="159"/>
      <c r="W75" s="159"/>
      <c r="X75" s="159"/>
      <c r="Y75" s="159"/>
      <c r="Z75" s="149"/>
      <c r="AA75" s="149"/>
      <c r="AB75" s="149"/>
      <c r="AC75" s="149"/>
      <c r="AD75" s="149"/>
      <c r="AE75" s="149"/>
      <c r="AF75" s="149"/>
      <c r="AG75" s="149" t="s">
        <v>132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3" x14ac:dyDescent="0.2">
      <c r="A76" s="156"/>
      <c r="B76" s="157"/>
      <c r="C76" s="191" t="s">
        <v>216</v>
      </c>
      <c r="D76" s="160"/>
      <c r="E76" s="161">
        <v>4.8</v>
      </c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9"/>
      <c r="AA76" s="149"/>
      <c r="AB76" s="149"/>
      <c r="AC76" s="149"/>
      <c r="AD76" s="149"/>
      <c r="AE76" s="149"/>
      <c r="AF76" s="149"/>
      <c r="AG76" s="149" t="s">
        <v>132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74">
        <v>17</v>
      </c>
      <c r="B77" s="175" t="s">
        <v>217</v>
      </c>
      <c r="C77" s="190" t="s">
        <v>218</v>
      </c>
      <c r="D77" s="176" t="s">
        <v>122</v>
      </c>
      <c r="E77" s="177">
        <v>208.149</v>
      </c>
      <c r="F77" s="178"/>
      <c r="G77" s="179">
        <f>ROUND(E77*F77,2)</f>
        <v>0</v>
      </c>
      <c r="H77" s="178"/>
      <c r="I77" s="179">
        <f>ROUND(E77*H77,2)</f>
        <v>0</v>
      </c>
      <c r="J77" s="178"/>
      <c r="K77" s="179">
        <f>ROUND(E77*J77,2)</f>
        <v>0</v>
      </c>
      <c r="L77" s="179">
        <v>21</v>
      </c>
      <c r="M77" s="179">
        <f>G77*(1+L77/100)</f>
        <v>0</v>
      </c>
      <c r="N77" s="177">
        <v>1.8000000000000001E-4</v>
      </c>
      <c r="O77" s="177">
        <f>ROUND(E77*N77,2)</f>
        <v>0.04</v>
      </c>
      <c r="P77" s="177">
        <v>0</v>
      </c>
      <c r="Q77" s="177">
        <f>ROUND(E77*P77,2)</f>
        <v>0</v>
      </c>
      <c r="R77" s="179" t="s">
        <v>198</v>
      </c>
      <c r="S77" s="179" t="s">
        <v>125</v>
      </c>
      <c r="T77" s="180" t="s">
        <v>125</v>
      </c>
      <c r="U77" s="159">
        <v>7.4999999999999997E-2</v>
      </c>
      <c r="V77" s="159">
        <f>ROUND(E77*U77,2)</f>
        <v>15.61</v>
      </c>
      <c r="W77" s="159"/>
      <c r="X77" s="159" t="s">
        <v>126</v>
      </c>
      <c r="Y77" s="159" t="s">
        <v>127</v>
      </c>
      <c r="Z77" s="149"/>
      <c r="AA77" s="149"/>
      <c r="AB77" s="149"/>
      <c r="AC77" s="149"/>
      <c r="AD77" s="149"/>
      <c r="AE77" s="149"/>
      <c r="AF77" s="149"/>
      <c r="AG77" s="149" t="s">
        <v>128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2" x14ac:dyDescent="0.2">
      <c r="A78" s="156"/>
      <c r="B78" s="157"/>
      <c r="C78" s="258" t="s">
        <v>219</v>
      </c>
      <c r="D78" s="259"/>
      <c r="E78" s="259"/>
      <c r="F78" s="259"/>
      <c r="G78" s="2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9"/>
      <c r="AA78" s="149"/>
      <c r="AB78" s="149"/>
      <c r="AC78" s="149"/>
      <c r="AD78" s="149"/>
      <c r="AE78" s="149"/>
      <c r="AF78" s="149"/>
      <c r="AG78" s="149" t="s">
        <v>138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2" x14ac:dyDescent="0.2">
      <c r="A79" s="156"/>
      <c r="B79" s="157"/>
      <c r="C79" s="191" t="s">
        <v>220</v>
      </c>
      <c r="D79" s="160"/>
      <c r="E79" s="161">
        <v>69.992999999999995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9"/>
      <c r="AA79" s="149"/>
      <c r="AB79" s="149"/>
      <c r="AC79" s="149"/>
      <c r="AD79" s="149"/>
      <c r="AE79" s="149"/>
      <c r="AF79" s="149"/>
      <c r="AG79" s="149" t="s">
        <v>132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3" x14ac:dyDescent="0.2">
      <c r="A80" s="156"/>
      <c r="B80" s="157"/>
      <c r="C80" s="191" t="s">
        <v>221</v>
      </c>
      <c r="D80" s="160"/>
      <c r="E80" s="161">
        <v>7.3710000000000004</v>
      </c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9"/>
      <c r="AA80" s="149"/>
      <c r="AB80" s="149"/>
      <c r="AC80" s="149"/>
      <c r="AD80" s="149"/>
      <c r="AE80" s="149"/>
      <c r="AF80" s="149"/>
      <c r="AG80" s="149" t="s">
        <v>132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3" x14ac:dyDescent="0.2">
      <c r="A81" s="156"/>
      <c r="B81" s="157"/>
      <c r="C81" s="191" t="s">
        <v>222</v>
      </c>
      <c r="D81" s="160"/>
      <c r="E81" s="161">
        <v>18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132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3" x14ac:dyDescent="0.2">
      <c r="A82" s="156"/>
      <c r="B82" s="157"/>
      <c r="C82" s="191" t="s">
        <v>223</v>
      </c>
      <c r="D82" s="160"/>
      <c r="E82" s="161">
        <v>98.055000000000007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9"/>
      <c r="AA82" s="149"/>
      <c r="AB82" s="149"/>
      <c r="AC82" s="149"/>
      <c r="AD82" s="149"/>
      <c r="AE82" s="149"/>
      <c r="AF82" s="149"/>
      <c r="AG82" s="149" t="s">
        <v>132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3" x14ac:dyDescent="0.2">
      <c r="A83" s="156"/>
      <c r="B83" s="157"/>
      <c r="C83" s="191" t="s">
        <v>224</v>
      </c>
      <c r="D83" s="160"/>
      <c r="E83" s="161">
        <v>7.98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9"/>
      <c r="AA83" s="149"/>
      <c r="AB83" s="149"/>
      <c r="AC83" s="149"/>
      <c r="AD83" s="149"/>
      <c r="AE83" s="149"/>
      <c r="AF83" s="149"/>
      <c r="AG83" s="149" t="s">
        <v>132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3" x14ac:dyDescent="0.2">
      <c r="A84" s="156"/>
      <c r="B84" s="157"/>
      <c r="C84" s="191" t="s">
        <v>225</v>
      </c>
      <c r="D84" s="160"/>
      <c r="E84" s="161">
        <v>6.75</v>
      </c>
      <c r="F84" s="159"/>
      <c r="G84" s="1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9"/>
      <c r="AA84" s="149"/>
      <c r="AB84" s="149"/>
      <c r="AC84" s="149"/>
      <c r="AD84" s="149"/>
      <c r="AE84" s="149"/>
      <c r="AF84" s="149"/>
      <c r="AG84" s="149" t="s">
        <v>132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">
      <c r="A85" s="174">
        <v>18</v>
      </c>
      <c r="B85" s="175" t="s">
        <v>226</v>
      </c>
      <c r="C85" s="190" t="s">
        <v>227</v>
      </c>
      <c r="D85" s="176" t="s">
        <v>142</v>
      </c>
      <c r="E85" s="177">
        <v>24.4725</v>
      </c>
      <c r="F85" s="178"/>
      <c r="G85" s="179">
        <f>ROUND(E85*F85,2)</f>
        <v>0</v>
      </c>
      <c r="H85" s="178"/>
      <c r="I85" s="179">
        <f>ROUND(E85*H85,2)</f>
        <v>0</v>
      </c>
      <c r="J85" s="178"/>
      <c r="K85" s="179">
        <f>ROUND(E85*J85,2)</f>
        <v>0</v>
      </c>
      <c r="L85" s="179">
        <v>21</v>
      </c>
      <c r="M85" s="179">
        <f>G85*(1+L85/100)</f>
        <v>0</v>
      </c>
      <c r="N85" s="177">
        <v>2.16</v>
      </c>
      <c r="O85" s="177">
        <f>ROUND(E85*N85,2)</f>
        <v>52.86</v>
      </c>
      <c r="P85" s="177">
        <v>0</v>
      </c>
      <c r="Q85" s="177">
        <f>ROUND(E85*P85,2)</f>
        <v>0</v>
      </c>
      <c r="R85" s="179" t="s">
        <v>198</v>
      </c>
      <c r="S85" s="179" t="s">
        <v>125</v>
      </c>
      <c r="T85" s="180" t="s">
        <v>125</v>
      </c>
      <c r="U85" s="159">
        <v>1.085</v>
      </c>
      <c r="V85" s="159">
        <f>ROUND(E85*U85,2)</f>
        <v>26.55</v>
      </c>
      <c r="W85" s="159"/>
      <c r="X85" s="159" t="s">
        <v>126</v>
      </c>
      <c r="Y85" s="159" t="s">
        <v>127</v>
      </c>
      <c r="Z85" s="149"/>
      <c r="AA85" s="149"/>
      <c r="AB85" s="149"/>
      <c r="AC85" s="149"/>
      <c r="AD85" s="149"/>
      <c r="AE85" s="149"/>
      <c r="AF85" s="149"/>
      <c r="AG85" s="149" t="s">
        <v>128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2" x14ac:dyDescent="0.2">
      <c r="A86" s="156"/>
      <c r="B86" s="157"/>
      <c r="C86" s="191" t="s">
        <v>228</v>
      </c>
      <c r="D86" s="160"/>
      <c r="E86" s="161">
        <v>9.9990000000000006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9"/>
      <c r="AA86" s="149"/>
      <c r="AB86" s="149"/>
      <c r="AC86" s="149"/>
      <c r="AD86" s="149"/>
      <c r="AE86" s="149"/>
      <c r="AF86" s="149"/>
      <c r="AG86" s="149" t="s">
        <v>132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3" x14ac:dyDescent="0.2">
      <c r="A87" s="156"/>
      <c r="B87" s="157"/>
      <c r="C87" s="191" t="s">
        <v>229</v>
      </c>
      <c r="D87" s="160"/>
      <c r="E87" s="161">
        <v>1.0529999999999999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9"/>
      <c r="AA87" s="149"/>
      <c r="AB87" s="149"/>
      <c r="AC87" s="149"/>
      <c r="AD87" s="149"/>
      <c r="AE87" s="149"/>
      <c r="AF87" s="149"/>
      <c r="AG87" s="149" t="s">
        <v>132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3" x14ac:dyDescent="0.2">
      <c r="A88" s="156"/>
      <c r="B88" s="157"/>
      <c r="C88" s="191" t="s">
        <v>230</v>
      </c>
      <c r="D88" s="160"/>
      <c r="E88" s="161">
        <v>1.8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9"/>
      <c r="AA88" s="149"/>
      <c r="AB88" s="149"/>
      <c r="AC88" s="149"/>
      <c r="AD88" s="149"/>
      <c r="AE88" s="149"/>
      <c r="AF88" s="149"/>
      <c r="AG88" s="149" t="s">
        <v>132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3" x14ac:dyDescent="0.2">
      <c r="A89" s="156"/>
      <c r="B89" s="157"/>
      <c r="C89" s="191" t="s">
        <v>231</v>
      </c>
      <c r="D89" s="160"/>
      <c r="E89" s="161">
        <v>9.8055000000000003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9"/>
      <c r="AA89" s="149"/>
      <c r="AB89" s="149"/>
      <c r="AC89" s="149"/>
      <c r="AD89" s="149"/>
      <c r="AE89" s="149"/>
      <c r="AF89" s="149"/>
      <c r="AG89" s="149" t="s">
        <v>132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3" x14ac:dyDescent="0.2">
      <c r="A90" s="156"/>
      <c r="B90" s="157"/>
      <c r="C90" s="191" t="s">
        <v>232</v>
      </c>
      <c r="D90" s="160"/>
      <c r="E90" s="161">
        <v>1.1399999999999999</v>
      </c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9"/>
      <c r="AA90" s="149"/>
      <c r="AB90" s="149"/>
      <c r="AC90" s="149"/>
      <c r="AD90" s="149"/>
      <c r="AE90" s="149"/>
      <c r="AF90" s="149"/>
      <c r="AG90" s="149" t="s">
        <v>132</v>
      </c>
      <c r="AH90" s="149">
        <v>0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3" x14ac:dyDescent="0.2">
      <c r="A91" s="156"/>
      <c r="B91" s="157"/>
      <c r="C91" s="191" t="s">
        <v>233</v>
      </c>
      <c r="D91" s="160"/>
      <c r="E91" s="161">
        <v>0.67500000000000004</v>
      </c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9"/>
      <c r="AA91" s="149"/>
      <c r="AB91" s="149"/>
      <c r="AC91" s="149"/>
      <c r="AD91" s="149"/>
      <c r="AE91" s="149"/>
      <c r="AF91" s="149"/>
      <c r="AG91" s="149" t="s">
        <v>132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2">
      <c r="A92" s="174">
        <v>19</v>
      </c>
      <c r="B92" s="175" t="s">
        <v>234</v>
      </c>
      <c r="C92" s="190" t="s">
        <v>235</v>
      </c>
      <c r="D92" s="176" t="s">
        <v>142</v>
      </c>
      <c r="E92" s="177">
        <v>0.3024</v>
      </c>
      <c r="F92" s="178"/>
      <c r="G92" s="179">
        <f>ROUND(E92*F92,2)</f>
        <v>0</v>
      </c>
      <c r="H92" s="178"/>
      <c r="I92" s="179">
        <f>ROUND(E92*H92,2)</f>
        <v>0</v>
      </c>
      <c r="J92" s="178"/>
      <c r="K92" s="179">
        <f>ROUND(E92*J92,2)</f>
        <v>0</v>
      </c>
      <c r="L92" s="179">
        <v>21</v>
      </c>
      <c r="M92" s="179">
        <f>G92*(1+L92/100)</f>
        <v>0</v>
      </c>
      <c r="N92" s="177">
        <v>2.1</v>
      </c>
      <c r="O92" s="177">
        <f>ROUND(E92*N92,2)</f>
        <v>0.64</v>
      </c>
      <c r="P92" s="177">
        <v>0</v>
      </c>
      <c r="Q92" s="177">
        <f>ROUND(E92*P92,2)</f>
        <v>0</v>
      </c>
      <c r="R92" s="179" t="s">
        <v>198</v>
      </c>
      <c r="S92" s="179" t="s">
        <v>125</v>
      </c>
      <c r="T92" s="180" t="s">
        <v>125</v>
      </c>
      <c r="U92" s="159">
        <v>0.96499999999999997</v>
      </c>
      <c r="V92" s="159">
        <f>ROUND(E92*U92,2)</f>
        <v>0.28999999999999998</v>
      </c>
      <c r="W92" s="159"/>
      <c r="X92" s="159" t="s">
        <v>126</v>
      </c>
      <c r="Y92" s="159" t="s">
        <v>127</v>
      </c>
      <c r="Z92" s="149"/>
      <c r="AA92" s="149"/>
      <c r="AB92" s="149"/>
      <c r="AC92" s="149"/>
      <c r="AD92" s="149"/>
      <c r="AE92" s="149"/>
      <c r="AF92" s="149"/>
      <c r="AG92" s="149" t="s">
        <v>128</v>
      </c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2" x14ac:dyDescent="0.2">
      <c r="A93" s="156"/>
      <c r="B93" s="157"/>
      <c r="C93" s="191" t="s">
        <v>236</v>
      </c>
      <c r="D93" s="160"/>
      <c r="E93" s="161">
        <v>0.3024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9"/>
      <c r="AA93" s="149"/>
      <c r="AB93" s="149"/>
      <c r="AC93" s="149"/>
      <c r="AD93" s="149"/>
      <c r="AE93" s="149"/>
      <c r="AF93" s="149"/>
      <c r="AG93" s="149" t="s">
        <v>132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ht="22.5" outlineLevel="1" x14ac:dyDescent="0.2">
      <c r="A94" s="174">
        <v>20</v>
      </c>
      <c r="B94" s="175" t="s">
        <v>237</v>
      </c>
      <c r="C94" s="190" t="s">
        <v>238</v>
      </c>
      <c r="D94" s="176" t="s">
        <v>211</v>
      </c>
      <c r="E94" s="177">
        <v>74.173000000000002</v>
      </c>
      <c r="F94" s="178"/>
      <c r="G94" s="179">
        <f>ROUND(E94*F94,2)</f>
        <v>0</v>
      </c>
      <c r="H94" s="178"/>
      <c r="I94" s="179">
        <f>ROUND(E94*H94,2)</f>
        <v>0</v>
      </c>
      <c r="J94" s="178"/>
      <c r="K94" s="179">
        <f>ROUND(E94*J94,2)</f>
        <v>0</v>
      </c>
      <c r="L94" s="179">
        <v>21</v>
      </c>
      <c r="M94" s="179">
        <f>G94*(1+L94/100)</f>
        <v>0</v>
      </c>
      <c r="N94" s="177">
        <v>4.8000000000000001E-4</v>
      </c>
      <c r="O94" s="177">
        <f>ROUND(E94*N94,2)</f>
        <v>0.04</v>
      </c>
      <c r="P94" s="177">
        <v>0</v>
      </c>
      <c r="Q94" s="177">
        <f>ROUND(E94*P94,2)</f>
        <v>0</v>
      </c>
      <c r="R94" s="179" t="s">
        <v>239</v>
      </c>
      <c r="S94" s="179" t="s">
        <v>125</v>
      </c>
      <c r="T94" s="180" t="s">
        <v>240</v>
      </c>
      <c r="U94" s="159">
        <v>0</v>
      </c>
      <c r="V94" s="159">
        <f>ROUND(E94*U94,2)</f>
        <v>0</v>
      </c>
      <c r="W94" s="159"/>
      <c r="X94" s="159" t="s">
        <v>241</v>
      </c>
      <c r="Y94" s="159" t="s">
        <v>127</v>
      </c>
      <c r="Z94" s="149"/>
      <c r="AA94" s="149"/>
      <c r="AB94" s="149"/>
      <c r="AC94" s="149"/>
      <c r="AD94" s="149"/>
      <c r="AE94" s="149"/>
      <c r="AF94" s="149"/>
      <c r="AG94" s="149" t="s">
        <v>242</v>
      </c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2" x14ac:dyDescent="0.2">
      <c r="A95" s="156"/>
      <c r="B95" s="157"/>
      <c r="C95" s="193" t="s">
        <v>158</v>
      </c>
      <c r="D95" s="164"/>
      <c r="E95" s="165"/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9"/>
      <c r="AA95" s="149"/>
      <c r="AB95" s="149"/>
      <c r="AC95" s="149"/>
      <c r="AD95" s="149"/>
      <c r="AE95" s="149"/>
      <c r="AF95" s="149"/>
      <c r="AG95" s="149" t="s">
        <v>132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3" x14ac:dyDescent="0.2">
      <c r="A96" s="156"/>
      <c r="B96" s="157"/>
      <c r="C96" s="194" t="s">
        <v>243</v>
      </c>
      <c r="D96" s="164"/>
      <c r="E96" s="165">
        <v>33.33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9"/>
      <c r="AA96" s="149"/>
      <c r="AB96" s="149"/>
      <c r="AC96" s="149"/>
      <c r="AD96" s="149"/>
      <c r="AE96" s="149"/>
      <c r="AF96" s="149"/>
      <c r="AG96" s="149" t="s">
        <v>132</v>
      </c>
      <c r="AH96" s="149">
        <v>2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3" x14ac:dyDescent="0.2">
      <c r="A97" s="156"/>
      <c r="B97" s="157"/>
      <c r="C97" s="194" t="s">
        <v>244</v>
      </c>
      <c r="D97" s="164"/>
      <c r="E97" s="165">
        <v>7.51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9"/>
      <c r="AA97" s="149"/>
      <c r="AB97" s="149"/>
      <c r="AC97" s="149"/>
      <c r="AD97" s="149"/>
      <c r="AE97" s="149"/>
      <c r="AF97" s="149"/>
      <c r="AG97" s="149" t="s">
        <v>132</v>
      </c>
      <c r="AH97" s="149">
        <v>2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3" x14ac:dyDescent="0.2">
      <c r="A98" s="156"/>
      <c r="B98" s="157"/>
      <c r="C98" s="194" t="s">
        <v>245</v>
      </c>
      <c r="D98" s="164"/>
      <c r="E98" s="165">
        <v>21.79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9"/>
      <c r="AA98" s="149"/>
      <c r="AB98" s="149"/>
      <c r="AC98" s="149"/>
      <c r="AD98" s="149"/>
      <c r="AE98" s="149"/>
      <c r="AF98" s="149"/>
      <c r="AG98" s="149" t="s">
        <v>132</v>
      </c>
      <c r="AH98" s="149">
        <v>2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3" x14ac:dyDescent="0.2">
      <c r="A99" s="156"/>
      <c r="B99" s="157"/>
      <c r="C99" s="194" t="s">
        <v>246</v>
      </c>
      <c r="D99" s="164"/>
      <c r="E99" s="165">
        <v>4.8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9"/>
      <c r="AA99" s="149"/>
      <c r="AB99" s="149"/>
      <c r="AC99" s="149"/>
      <c r="AD99" s="149"/>
      <c r="AE99" s="149"/>
      <c r="AF99" s="149"/>
      <c r="AG99" s="149" t="s">
        <v>132</v>
      </c>
      <c r="AH99" s="149">
        <v>2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3" x14ac:dyDescent="0.2">
      <c r="A100" s="156"/>
      <c r="B100" s="157"/>
      <c r="C100" s="193" t="s">
        <v>166</v>
      </c>
      <c r="D100" s="164"/>
      <c r="E100" s="165"/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9"/>
      <c r="AA100" s="149"/>
      <c r="AB100" s="149"/>
      <c r="AC100" s="149"/>
      <c r="AD100" s="149"/>
      <c r="AE100" s="149"/>
      <c r="AF100" s="149"/>
      <c r="AG100" s="149" t="s">
        <v>132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3" x14ac:dyDescent="0.2">
      <c r="A101" s="156"/>
      <c r="B101" s="157"/>
      <c r="C101" s="191" t="s">
        <v>247</v>
      </c>
      <c r="D101" s="160"/>
      <c r="E101" s="161">
        <v>74.173000000000002</v>
      </c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9"/>
      <c r="AA101" s="149"/>
      <c r="AB101" s="149"/>
      <c r="AC101" s="149"/>
      <c r="AD101" s="149"/>
      <c r="AE101" s="149"/>
      <c r="AF101" s="149"/>
      <c r="AG101" s="149" t="s">
        <v>132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ht="22.5" outlineLevel="1" x14ac:dyDescent="0.2">
      <c r="A102" s="174">
        <v>21</v>
      </c>
      <c r="B102" s="175" t="s">
        <v>248</v>
      </c>
      <c r="C102" s="190" t="s">
        <v>249</v>
      </c>
      <c r="D102" s="176" t="s">
        <v>122</v>
      </c>
      <c r="E102" s="177">
        <v>249.77879999999999</v>
      </c>
      <c r="F102" s="178"/>
      <c r="G102" s="179">
        <f>ROUND(E102*F102,2)</f>
        <v>0</v>
      </c>
      <c r="H102" s="178"/>
      <c r="I102" s="179">
        <f>ROUND(E102*H102,2)</f>
        <v>0</v>
      </c>
      <c r="J102" s="178"/>
      <c r="K102" s="179">
        <f>ROUND(E102*J102,2)</f>
        <v>0</v>
      </c>
      <c r="L102" s="179">
        <v>21</v>
      </c>
      <c r="M102" s="179">
        <f>G102*(1+L102/100)</f>
        <v>0</v>
      </c>
      <c r="N102" s="177">
        <v>2.9999999999999997E-4</v>
      </c>
      <c r="O102" s="177">
        <f>ROUND(E102*N102,2)</f>
        <v>7.0000000000000007E-2</v>
      </c>
      <c r="P102" s="177">
        <v>0</v>
      </c>
      <c r="Q102" s="177">
        <f>ROUND(E102*P102,2)</f>
        <v>0</v>
      </c>
      <c r="R102" s="179" t="s">
        <v>239</v>
      </c>
      <c r="S102" s="179" t="s">
        <v>125</v>
      </c>
      <c r="T102" s="180" t="s">
        <v>125</v>
      </c>
      <c r="U102" s="159">
        <v>0</v>
      </c>
      <c r="V102" s="159">
        <f>ROUND(E102*U102,2)</f>
        <v>0</v>
      </c>
      <c r="W102" s="159"/>
      <c r="X102" s="159" t="s">
        <v>241</v>
      </c>
      <c r="Y102" s="159" t="s">
        <v>127</v>
      </c>
      <c r="Z102" s="149"/>
      <c r="AA102" s="149"/>
      <c r="AB102" s="149"/>
      <c r="AC102" s="149"/>
      <c r="AD102" s="149"/>
      <c r="AE102" s="149"/>
      <c r="AF102" s="149"/>
      <c r="AG102" s="149" t="s">
        <v>242</v>
      </c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2" x14ac:dyDescent="0.2">
      <c r="A103" s="156"/>
      <c r="B103" s="157"/>
      <c r="C103" s="193" t="s">
        <v>158</v>
      </c>
      <c r="D103" s="164"/>
      <c r="E103" s="165"/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9"/>
      <c r="AA103" s="149"/>
      <c r="AB103" s="149"/>
      <c r="AC103" s="149"/>
      <c r="AD103" s="149"/>
      <c r="AE103" s="149"/>
      <c r="AF103" s="149"/>
      <c r="AG103" s="149" t="s">
        <v>132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3" x14ac:dyDescent="0.2">
      <c r="A104" s="156"/>
      <c r="B104" s="157"/>
      <c r="C104" s="194" t="s">
        <v>250</v>
      </c>
      <c r="D104" s="164"/>
      <c r="E104" s="165">
        <v>69.992999999999995</v>
      </c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9"/>
      <c r="AA104" s="149"/>
      <c r="AB104" s="149"/>
      <c r="AC104" s="149"/>
      <c r="AD104" s="149"/>
      <c r="AE104" s="149"/>
      <c r="AF104" s="149"/>
      <c r="AG104" s="149" t="s">
        <v>132</v>
      </c>
      <c r="AH104" s="149">
        <v>2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3" x14ac:dyDescent="0.2">
      <c r="A105" s="156"/>
      <c r="B105" s="157"/>
      <c r="C105" s="194" t="s">
        <v>251</v>
      </c>
      <c r="D105" s="164"/>
      <c r="E105" s="165">
        <v>7.3710000000000004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9"/>
      <c r="AA105" s="149"/>
      <c r="AB105" s="149"/>
      <c r="AC105" s="149"/>
      <c r="AD105" s="149"/>
      <c r="AE105" s="149"/>
      <c r="AF105" s="149"/>
      <c r="AG105" s="149" t="s">
        <v>132</v>
      </c>
      <c r="AH105" s="149">
        <v>2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3" x14ac:dyDescent="0.2">
      <c r="A106" s="156"/>
      <c r="B106" s="157"/>
      <c r="C106" s="194" t="s">
        <v>252</v>
      </c>
      <c r="D106" s="164"/>
      <c r="E106" s="165">
        <v>18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9"/>
      <c r="AA106" s="149"/>
      <c r="AB106" s="149"/>
      <c r="AC106" s="149"/>
      <c r="AD106" s="149"/>
      <c r="AE106" s="149"/>
      <c r="AF106" s="149"/>
      <c r="AG106" s="149" t="s">
        <v>132</v>
      </c>
      <c r="AH106" s="149">
        <v>2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3" x14ac:dyDescent="0.2">
      <c r="A107" s="156"/>
      <c r="B107" s="157"/>
      <c r="C107" s="194" t="s">
        <v>253</v>
      </c>
      <c r="D107" s="164"/>
      <c r="E107" s="165">
        <v>98.055000000000007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9"/>
      <c r="AA107" s="149"/>
      <c r="AB107" s="149"/>
      <c r="AC107" s="149"/>
      <c r="AD107" s="149"/>
      <c r="AE107" s="149"/>
      <c r="AF107" s="149"/>
      <c r="AG107" s="149" t="s">
        <v>132</v>
      </c>
      <c r="AH107" s="149">
        <v>2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3" x14ac:dyDescent="0.2">
      <c r="A108" s="156"/>
      <c r="B108" s="157"/>
      <c r="C108" s="194" t="s">
        <v>254</v>
      </c>
      <c r="D108" s="164"/>
      <c r="E108" s="165">
        <v>7.98</v>
      </c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9"/>
      <c r="AA108" s="149"/>
      <c r="AB108" s="149"/>
      <c r="AC108" s="149"/>
      <c r="AD108" s="149"/>
      <c r="AE108" s="149"/>
      <c r="AF108" s="149"/>
      <c r="AG108" s="149" t="s">
        <v>132</v>
      </c>
      <c r="AH108" s="149">
        <v>2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3" x14ac:dyDescent="0.2">
      <c r="A109" s="156"/>
      <c r="B109" s="157"/>
      <c r="C109" s="194" t="s">
        <v>255</v>
      </c>
      <c r="D109" s="164"/>
      <c r="E109" s="165">
        <v>6.75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9"/>
      <c r="AA109" s="149"/>
      <c r="AB109" s="149"/>
      <c r="AC109" s="149"/>
      <c r="AD109" s="149"/>
      <c r="AE109" s="149"/>
      <c r="AF109" s="149"/>
      <c r="AG109" s="149" t="s">
        <v>132</v>
      </c>
      <c r="AH109" s="149">
        <v>2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">
      <c r="A110" s="156"/>
      <c r="B110" s="157"/>
      <c r="C110" s="193" t="s">
        <v>166</v>
      </c>
      <c r="D110" s="164"/>
      <c r="E110" s="165"/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9"/>
      <c r="AA110" s="149"/>
      <c r="AB110" s="149"/>
      <c r="AC110" s="149"/>
      <c r="AD110" s="149"/>
      <c r="AE110" s="149"/>
      <c r="AF110" s="149"/>
      <c r="AG110" s="149" t="s">
        <v>132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3" x14ac:dyDescent="0.2">
      <c r="A111" s="156"/>
      <c r="B111" s="157"/>
      <c r="C111" s="191" t="s">
        <v>256</v>
      </c>
      <c r="D111" s="160"/>
      <c r="E111" s="161">
        <v>249.77879999999999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9"/>
      <c r="AA111" s="149"/>
      <c r="AB111" s="149"/>
      <c r="AC111" s="149"/>
      <c r="AD111" s="149"/>
      <c r="AE111" s="149"/>
      <c r="AF111" s="149"/>
      <c r="AG111" s="149" t="s">
        <v>132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x14ac:dyDescent="0.2">
      <c r="A112" s="167" t="s">
        <v>118</v>
      </c>
      <c r="B112" s="168" t="s">
        <v>68</v>
      </c>
      <c r="C112" s="189" t="s">
        <v>69</v>
      </c>
      <c r="D112" s="169"/>
      <c r="E112" s="170"/>
      <c r="F112" s="171"/>
      <c r="G112" s="171">
        <f>SUMIF(AG113:AG134,"&lt;&gt;NOR",G113:G134)</f>
        <v>0</v>
      </c>
      <c r="H112" s="171"/>
      <c r="I112" s="171">
        <f>SUM(I113:I134)</f>
        <v>0</v>
      </c>
      <c r="J112" s="171"/>
      <c r="K112" s="171">
        <f>SUM(K113:K134)</f>
        <v>0</v>
      </c>
      <c r="L112" s="171"/>
      <c r="M112" s="171">
        <f>SUM(M113:M134)</f>
        <v>0</v>
      </c>
      <c r="N112" s="170"/>
      <c r="O112" s="170">
        <f>SUM(O113:O134)</f>
        <v>246.85</v>
      </c>
      <c r="P112" s="170"/>
      <c r="Q112" s="170">
        <f>SUM(Q113:Q134)</f>
        <v>0</v>
      </c>
      <c r="R112" s="171"/>
      <c r="S112" s="171"/>
      <c r="T112" s="172"/>
      <c r="U112" s="166"/>
      <c r="V112" s="166">
        <f>SUM(V113:V134)</f>
        <v>231.79000000000002</v>
      </c>
      <c r="W112" s="166"/>
      <c r="X112" s="166"/>
      <c r="Y112" s="166"/>
      <c r="AG112" t="s">
        <v>119</v>
      </c>
    </row>
    <row r="113" spans="1:60" outlineLevel="1" x14ac:dyDescent="0.2">
      <c r="A113" s="174">
        <v>22</v>
      </c>
      <c r="B113" s="175" t="s">
        <v>257</v>
      </c>
      <c r="C113" s="190" t="s">
        <v>258</v>
      </c>
      <c r="D113" s="176" t="s">
        <v>122</v>
      </c>
      <c r="E113" s="177">
        <v>27</v>
      </c>
      <c r="F113" s="178"/>
      <c r="G113" s="179">
        <f>ROUND(E113*F113,2)</f>
        <v>0</v>
      </c>
      <c r="H113" s="178"/>
      <c r="I113" s="179">
        <f>ROUND(E113*H113,2)</f>
        <v>0</v>
      </c>
      <c r="J113" s="178"/>
      <c r="K113" s="179">
        <f>ROUND(E113*J113,2)</f>
        <v>0</v>
      </c>
      <c r="L113" s="179">
        <v>21</v>
      </c>
      <c r="M113" s="179">
        <f>G113*(1+L113/100)</f>
        <v>0</v>
      </c>
      <c r="N113" s="177">
        <v>0</v>
      </c>
      <c r="O113" s="177">
        <f>ROUND(E113*N113,2)</f>
        <v>0</v>
      </c>
      <c r="P113" s="177">
        <v>0</v>
      </c>
      <c r="Q113" s="177">
        <f>ROUND(E113*P113,2)</f>
        <v>0</v>
      </c>
      <c r="R113" s="179" t="s">
        <v>259</v>
      </c>
      <c r="S113" s="179" t="s">
        <v>125</v>
      </c>
      <c r="T113" s="180" t="s">
        <v>125</v>
      </c>
      <c r="U113" s="159">
        <v>0.93300000000000005</v>
      </c>
      <c r="V113" s="159">
        <f>ROUND(E113*U113,2)</f>
        <v>25.19</v>
      </c>
      <c r="W113" s="159"/>
      <c r="X113" s="159" t="s">
        <v>126</v>
      </c>
      <c r="Y113" s="159" t="s">
        <v>127</v>
      </c>
      <c r="Z113" s="149"/>
      <c r="AA113" s="149"/>
      <c r="AB113" s="149"/>
      <c r="AC113" s="149"/>
      <c r="AD113" s="149"/>
      <c r="AE113" s="149"/>
      <c r="AF113" s="149"/>
      <c r="AG113" s="149" t="s">
        <v>128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2" x14ac:dyDescent="0.2">
      <c r="A114" s="156"/>
      <c r="B114" s="157"/>
      <c r="C114" s="191" t="s">
        <v>260</v>
      </c>
      <c r="D114" s="160"/>
      <c r="E114" s="161">
        <v>27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9"/>
      <c r="AA114" s="149"/>
      <c r="AB114" s="149"/>
      <c r="AC114" s="149"/>
      <c r="AD114" s="149"/>
      <c r="AE114" s="149"/>
      <c r="AF114" s="149"/>
      <c r="AG114" s="149" t="s">
        <v>132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ht="22.5" outlineLevel="1" x14ac:dyDescent="0.2">
      <c r="A115" s="174">
        <v>23</v>
      </c>
      <c r="B115" s="175" t="s">
        <v>261</v>
      </c>
      <c r="C115" s="190" t="s">
        <v>262</v>
      </c>
      <c r="D115" s="176" t="s">
        <v>142</v>
      </c>
      <c r="E115" s="177">
        <v>30.48</v>
      </c>
      <c r="F115" s="178"/>
      <c r="G115" s="179">
        <f>ROUND(E115*F115,2)</f>
        <v>0</v>
      </c>
      <c r="H115" s="178"/>
      <c r="I115" s="179">
        <f>ROUND(E115*H115,2)</f>
        <v>0</v>
      </c>
      <c r="J115" s="178"/>
      <c r="K115" s="179">
        <f>ROUND(E115*J115,2)</f>
        <v>0</v>
      </c>
      <c r="L115" s="179">
        <v>21</v>
      </c>
      <c r="M115" s="179">
        <f>G115*(1+L115/100)</f>
        <v>0</v>
      </c>
      <c r="N115" s="177">
        <v>2.33413</v>
      </c>
      <c r="O115" s="177">
        <f>ROUND(E115*N115,2)</f>
        <v>71.14</v>
      </c>
      <c r="P115" s="177">
        <v>0</v>
      </c>
      <c r="Q115" s="177">
        <f>ROUND(E115*P115,2)</f>
        <v>0</v>
      </c>
      <c r="R115" s="179" t="s">
        <v>259</v>
      </c>
      <c r="S115" s="179" t="s">
        <v>125</v>
      </c>
      <c r="T115" s="180" t="s">
        <v>125</v>
      </c>
      <c r="U115" s="159">
        <v>2.1</v>
      </c>
      <c r="V115" s="159">
        <f>ROUND(E115*U115,2)</f>
        <v>64.010000000000005</v>
      </c>
      <c r="W115" s="159"/>
      <c r="X115" s="159" t="s">
        <v>126</v>
      </c>
      <c r="Y115" s="159" t="s">
        <v>127</v>
      </c>
      <c r="Z115" s="149"/>
      <c r="AA115" s="149"/>
      <c r="AB115" s="149"/>
      <c r="AC115" s="149"/>
      <c r="AD115" s="149"/>
      <c r="AE115" s="149"/>
      <c r="AF115" s="149"/>
      <c r="AG115" s="149" t="s">
        <v>128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ht="22.5" outlineLevel="2" x14ac:dyDescent="0.2">
      <c r="A116" s="156"/>
      <c r="B116" s="157"/>
      <c r="C116" s="258" t="s">
        <v>263</v>
      </c>
      <c r="D116" s="259"/>
      <c r="E116" s="259"/>
      <c r="F116" s="259"/>
      <c r="G116" s="259"/>
      <c r="H116" s="159"/>
      <c r="I116" s="159"/>
      <c r="J116" s="159"/>
      <c r="K116" s="159"/>
      <c r="L116" s="159"/>
      <c r="M116" s="159"/>
      <c r="N116" s="158"/>
      <c r="O116" s="158"/>
      <c r="P116" s="158"/>
      <c r="Q116" s="158"/>
      <c r="R116" s="159"/>
      <c r="S116" s="159"/>
      <c r="T116" s="159"/>
      <c r="U116" s="159"/>
      <c r="V116" s="159"/>
      <c r="W116" s="159"/>
      <c r="X116" s="159"/>
      <c r="Y116" s="159"/>
      <c r="Z116" s="149"/>
      <c r="AA116" s="149"/>
      <c r="AB116" s="149"/>
      <c r="AC116" s="149"/>
      <c r="AD116" s="149"/>
      <c r="AE116" s="149"/>
      <c r="AF116" s="149"/>
      <c r="AG116" s="149" t="s">
        <v>138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81" t="str">
        <f>C116</f>
        <v>a svařovaných sítí Al+Zn oka 100x100 mm, spirál, táhel, vazacího drátu včetně pomocného pracovního lešení o výšce podlahy do 1900 mm a pro zatížení do 1,5 kPa,</v>
      </c>
      <c r="BB116" s="149"/>
      <c r="BC116" s="149"/>
      <c r="BD116" s="149"/>
      <c r="BE116" s="149"/>
      <c r="BF116" s="149"/>
      <c r="BG116" s="149"/>
      <c r="BH116" s="149"/>
    </row>
    <row r="117" spans="1:60" outlineLevel="2" x14ac:dyDescent="0.2">
      <c r="A117" s="156"/>
      <c r="B117" s="157"/>
      <c r="C117" s="191" t="s">
        <v>264</v>
      </c>
      <c r="D117" s="160"/>
      <c r="E117" s="161">
        <v>16.664999999999999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9"/>
      <c r="AA117" s="149"/>
      <c r="AB117" s="149"/>
      <c r="AC117" s="149"/>
      <c r="AD117" s="149"/>
      <c r="AE117" s="149"/>
      <c r="AF117" s="149"/>
      <c r="AG117" s="149" t="s">
        <v>132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">
      <c r="A118" s="156"/>
      <c r="B118" s="157"/>
      <c r="C118" s="191" t="s">
        <v>265</v>
      </c>
      <c r="D118" s="160"/>
      <c r="E118" s="161">
        <v>8.3324999999999996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9"/>
      <c r="AA118" s="149"/>
      <c r="AB118" s="149"/>
      <c r="AC118" s="149"/>
      <c r="AD118" s="149"/>
      <c r="AE118" s="149"/>
      <c r="AF118" s="149"/>
      <c r="AG118" s="149" t="s">
        <v>132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">
      <c r="A119" s="156"/>
      <c r="B119" s="157"/>
      <c r="C119" s="191" t="s">
        <v>266</v>
      </c>
      <c r="D119" s="160"/>
      <c r="E119" s="161">
        <v>1.7549999999999999</v>
      </c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9"/>
      <c r="AA119" s="149"/>
      <c r="AB119" s="149"/>
      <c r="AC119" s="149"/>
      <c r="AD119" s="149"/>
      <c r="AE119" s="149"/>
      <c r="AF119" s="149"/>
      <c r="AG119" s="149" t="s">
        <v>132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3" x14ac:dyDescent="0.2">
      <c r="A120" s="156"/>
      <c r="B120" s="157"/>
      <c r="C120" s="191" t="s">
        <v>267</v>
      </c>
      <c r="D120" s="160"/>
      <c r="E120" s="161">
        <v>0.87749999999999995</v>
      </c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9"/>
      <c r="AA120" s="149"/>
      <c r="AB120" s="149"/>
      <c r="AC120" s="149"/>
      <c r="AD120" s="149"/>
      <c r="AE120" s="149"/>
      <c r="AF120" s="149"/>
      <c r="AG120" s="149" t="s">
        <v>132</v>
      </c>
      <c r="AH120" s="149">
        <v>0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3" x14ac:dyDescent="0.2">
      <c r="A121" s="156"/>
      <c r="B121" s="157"/>
      <c r="C121" s="191" t="s">
        <v>268</v>
      </c>
      <c r="D121" s="160"/>
      <c r="E121" s="161">
        <v>1.9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9"/>
      <c r="AA121" s="149"/>
      <c r="AB121" s="149"/>
      <c r="AC121" s="149"/>
      <c r="AD121" s="149"/>
      <c r="AE121" s="149"/>
      <c r="AF121" s="149"/>
      <c r="AG121" s="149" t="s">
        <v>132</v>
      </c>
      <c r="AH121" s="149">
        <v>0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3" x14ac:dyDescent="0.2">
      <c r="A122" s="156"/>
      <c r="B122" s="157"/>
      <c r="C122" s="191" t="s">
        <v>269</v>
      </c>
      <c r="D122" s="160"/>
      <c r="E122" s="161">
        <v>0.95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9"/>
      <c r="AA122" s="149"/>
      <c r="AB122" s="149"/>
      <c r="AC122" s="149"/>
      <c r="AD122" s="149"/>
      <c r="AE122" s="149"/>
      <c r="AF122" s="149"/>
      <c r="AG122" s="149" t="s">
        <v>132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ht="22.5" outlineLevel="1" x14ac:dyDescent="0.2">
      <c r="A123" s="174">
        <v>24</v>
      </c>
      <c r="B123" s="175" t="s">
        <v>270</v>
      </c>
      <c r="C123" s="190" t="s">
        <v>271</v>
      </c>
      <c r="D123" s="176" t="s">
        <v>142</v>
      </c>
      <c r="E123" s="177">
        <v>75.047499999999999</v>
      </c>
      <c r="F123" s="178"/>
      <c r="G123" s="179">
        <f>ROUND(E123*F123,2)</f>
        <v>0</v>
      </c>
      <c r="H123" s="178"/>
      <c r="I123" s="179">
        <f>ROUND(E123*H123,2)</f>
        <v>0</v>
      </c>
      <c r="J123" s="178"/>
      <c r="K123" s="179">
        <f>ROUND(E123*J123,2)</f>
        <v>0</v>
      </c>
      <c r="L123" s="179">
        <v>21</v>
      </c>
      <c r="M123" s="179">
        <f>G123*(1+L123/100)</f>
        <v>0</v>
      </c>
      <c r="N123" s="177">
        <v>2.3301099999999999</v>
      </c>
      <c r="O123" s="177">
        <f>ROUND(E123*N123,2)</f>
        <v>174.87</v>
      </c>
      <c r="P123" s="177">
        <v>0</v>
      </c>
      <c r="Q123" s="177">
        <f>ROUND(E123*P123,2)</f>
        <v>0</v>
      </c>
      <c r="R123" s="179" t="s">
        <v>259</v>
      </c>
      <c r="S123" s="179" t="s">
        <v>125</v>
      </c>
      <c r="T123" s="180" t="s">
        <v>125</v>
      </c>
      <c r="U123" s="159">
        <v>1.9</v>
      </c>
      <c r="V123" s="159">
        <f>ROUND(E123*U123,2)</f>
        <v>142.59</v>
      </c>
      <c r="W123" s="159"/>
      <c r="X123" s="159" t="s">
        <v>126</v>
      </c>
      <c r="Y123" s="159" t="s">
        <v>127</v>
      </c>
      <c r="Z123" s="149"/>
      <c r="AA123" s="149"/>
      <c r="AB123" s="149"/>
      <c r="AC123" s="149"/>
      <c r="AD123" s="149"/>
      <c r="AE123" s="149"/>
      <c r="AF123" s="149"/>
      <c r="AG123" s="149" t="s">
        <v>128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ht="22.5" outlineLevel="2" x14ac:dyDescent="0.2">
      <c r="A124" s="156"/>
      <c r="B124" s="157"/>
      <c r="C124" s="258" t="s">
        <v>263</v>
      </c>
      <c r="D124" s="259"/>
      <c r="E124" s="259"/>
      <c r="F124" s="259"/>
      <c r="G124" s="2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9"/>
      <c r="AA124" s="149"/>
      <c r="AB124" s="149"/>
      <c r="AC124" s="149"/>
      <c r="AD124" s="149"/>
      <c r="AE124" s="149"/>
      <c r="AF124" s="149"/>
      <c r="AG124" s="149" t="s">
        <v>138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81" t="str">
        <f>C124</f>
        <v>a svařovaných sítí Al+Zn oka 100x100 mm, spirál, táhel, vazacího drátu včetně pomocného pracovního lešení o výšce podlahy do 1900 mm a pro zatížení do 1,5 kPa,</v>
      </c>
      <c r="BB124" s="149"/>
      <c r="BC124" s="149"/>
      <c r="BD124" s="149"/>
      <c r="BE124" s="149"/>
      <c r="BF124" s="149"/>
      <c r="BG124" s="149"/>
      <c r="BH124" s="149"/>
    </row>
    <row r="125" spans="1:60" outlineLevel="2" x14ac:dyDescent="0.2">
      <c r="A125" s="156"/>
      <c r="B125" s="157"/>
      <c r="C125" s="191" t="s">
        <v>150</v>
      </c>
      <c r="D125" s="160"/>
      <c r="E125" s="161">
        <v>6</v>
      </c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9"/>
      <c r="AA125" s="149"/>
      <c r="AB125" s="149"/>
      <c r="AC125" s="149"/>
      <c r="AD125" s="149"/>
      <c r="AE125" s="149"/>
      <c r="AF125" s="149"/>
      <c r="AG125" s="149" t="s">
        <v>132</v>
      </c>
      <c r="AH125" s="149">
        <v>0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3" x14ac:dyDescent="0.2">
      <c r="A126" s="156"/>
      <c r="B126" s="157"/>
      <c r="C126" s="191" t="s">
        <v>272</v>
      </c>
      <c r="D126" s="160"/>
      <c r="E126" s="161">
        <v>4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9"/>
      <c r="AA126" s="149"/>
      <c r="AB126" s="149"/>
      <c r="AC126" s="149"/>
      <c r="AD126" s="149"/>
      <c r="AE126" s="149"/>
      <c r="AF126" s="149"/>
      <c r="AG126" s="149" t="s">
        <v>132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3" x14ac:dyDescent="0.2">
      <c r="A127" s="156"/>
      <c r="B127" s="157"/>
      <c r="C127" s="191" t="s">
        <v>273</v>
      </c>
      <c r="D127" s="160"/>
      <c r="E127" s="161">
        <v>1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9"/>
      <c r="AA127" s="149"/>
      <c r="AB127" s="149"/>
      <c r="AC127" s="149"/>
      <c r="AD127" s="149"/>
      <c r="AE127" s="149"/>
      <c r="AF127" s="149"/>
      <c r="AG127" s="149" t="s">
        <v>132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3" x14ac:dyDescent="0.2">
      <c r="A128" s="156"/>
      <c r="B128" s="157"/>
      <c r="C128" s="191" t="s">
        <v>151</v>
      </c>
      <c r="D128" s="160"/>
      <c r="E128" s="161">
        <v>32.685000000000002</v>
      </c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9"/>
      <c r="AA128" s="149"/>
      <c r="AB128" s="149"/>
      <c r="AC128" s="149"/>
      <c r="AD128" s="149"/>
      <c r="AE128" s="149"/>
      <c r="AF128" s="149"/>
      <c r="AG128" s="149" t="s">
        <v>132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3" x14ac:dyDescent="0.2">
      <c r="A129" s="156"/>
      <c r="B129" s="157"/>
      <c r="C129" s="191" t="s">
        <v>274</v>
      </c>
      <c r="D129" s="160"/>
      <c r="E129" s="161">
        <v>21.79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9"/>
      <c r="AA129" s="149"/>
      <c r="AB129" s="149"/>
      <c r="AC129" s="149"/>
      <c r="AD129" s="149"/>
      <c r="AE129" s="149"/>
      <c r="AF129" s="149"/>
      <c r="AG129" s="149" t="s">
        <v>132</v>
      </c>
      <c r="AH129" s="149">
        <v>0</v>
      </c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3" x14ac:dyDescent="0.2">
      <c r="A130" s="156"/>
      <c r="B130" s="157"/>
      <c r="C130" s="191" t="s">
        <v>275</v>
      </c>
      <c r="D130" s="160"/>
      <c r="E130" s="161">
        <v>5.4474999999999998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9"/>
      <c r="AA130" s="149"/>
      <c r="AB130" s="149"/>
      <c r="AC130" s="149"/>
      <c r="AD130" s="149"/>
      <c r="AE130" s="149"/>
      <c r="AF130" s="149"/>
      <c r="AG130" s="149" t="s">
        <v>132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3" x14ac:dyDescent="0.2">
      <c r="A131" s="156"/>
      <c r="B131" s="157"/>
      <c r="C131" s="191" t="s">
        <v>153</v>
      </c>
      <c r="D131" s="160"/>
      <c r="E131" s="161">
        <v>2.25</v>
      </c>
      <c r="F131" s="159"/>
      <c r="G131" s="159"/>
      <c r="H131" s="159"/>
      <c r="I131" s="159"/>
      <c r="J131" s="159"/>
      <c r="K131" s="159"/>
      <c r="L131" s="159"/>
      <c r="M131" s="159"/>
      <c r="N131" s="158"/>
      <c r="O131" s="158"/>
      <c r="P131" s="158"/>
      <c r="Q131" s="158"/>
      <c r="R131" s="159"/>
      <c r="S131" s="159"/>
      <c r="T131" s="159"/>
      <c r="U131" s="159"/>
      <c r="V131" s="159"/>
      <c r="W131" s="159"/>
      <c r="X131" s="159"/>
      <c r="Y131" s="159"/>
      <c r="Z131" s="149"/>
      <c r="AA131" s="149"/>
      <c r="AB131" s="149"/>
      <c r="AC131" s="149"/>
      <c r="AD131" s="149"/>
      <c r="AE131" s="149"/>
      <c r="AF131" s="149"/>
      <c r="AG131" s="149" t="s">
        <v>132</v>
      </c>
      <c r="AH131" s="149">
        <v>0</v>
      </c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3" x14ac:dyDescent="0.2">
      <c r="A132" s="156"/>
      <c r="B132" s="157"/>
      <c r="C132" s="191" t="s">
        <v>276</v>
      </c>
      <c r="D132" s="160"/>
      <c r="E132" s="161">
        <v>1.5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9"/>
      <c r="AA132" s="149"/>
      <c r="AB132" s="149"/>
      <c r="AC132" s="149"/>
      <c r="AD132" s="149"/>
      <c r="AE132" s="149"/>
      <c r="AF132" s="149"/>
      <c r="AG132" s="149" t="s">
        <v>132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3" x14ac:dyDescent="0.2">
      <c r="A133" s="156"/>
      <c r="B133" s="157"/>
      <c r="C133" s="191" t="s">
        <v>277</v>
      </c>
      <c r="D133" s="160"/>
      <c r="E133" s="161">
        <v>0.375</v>
      </c>
      <c r="F133" s="159"/>
      <c r="G133" s="159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9"/>
      <c r="AA133" s="149"/>
      <c r="AB133" s="149"/>
      <c r="AC133" s="149"/>
      <c r="AD133" s="149"/>
      <c r="AE133" s="149"/>
      <c r="AF133" s="149"/>
      <c r="AG133" s="149" t="s">
        <v>132</v>
      </c>
      <c r="AH133" s="149">
        <v>0</v>
      </c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">
      <c r="A134" s="182">
        <v>25</v>
      </c>
      <c r="B134" s="183" t="s">
        <v>278</v>
      </c>
      <c r="C134" s="195" t="s">
        <v>279</v>
      </c>
      <c r="D134" s="184" t="s">
        <v>280</v>
      </c>
      <c r="E134" s="185">
        <v>30</v>
      </c>
      <c r="F134" s="186"/>
      <c r="G134" s="187">
        <f>ROUND(E134*F134,2)</f>
        <v>0</v>
      </c>
      <c r="H134" s="186"/>
      <c r="I134" s="187">
        <f>ROUND(E134*H134,2)</f>
        <v>0</v>
      </c>
      <c r="J134" s="186"/>
      <c r="K134" s="187">
        <f>ROUND(E134*J134,2)</f>
        <v>0</v>
      </c>
      <c r="L134" s="187">
        <v>21</v>
      </c>
      <c r="M134" s="187">
        <f>G134*(1+L134/100)</f>
        <v>0</v>
      </c>
      <c r="N134" s="185">
        <v>2.8000000000000001E-2</v>
      </c>
      <c r="O134" s="185">
        <f>ROUND(E134*N134,2)</f>
        <v>0.84</v>
      </c>
      <c r="P134" s="185">
        <v>0</v>
      </c>
      <c r="Q134" s="185">
        <f>ROUND(E134*P134,2)</f>
        <v>0</v>
      </c>
      <c r="R134" s="187"/>
      <c r="S134" s="187" t="s">
        <v>124</v>
      </c>
      <c r="T134" s="188" t="s">
        <v>281</v>
      </c>
      <c r="U134" s="159">
        <v>0</v>
      </c>
      <c r="V134" s="159">
        <f>ROUND(E134*U134,2)</f>
        <v>0</v>
      </c>
      <c r="W134" s="159"/>
      <c r="X134" s="159" t="s">
        <v>241</v>
      </c>
      <c r="Y134" s="159" t="s">
        <v>127</v>
      </c>
      <c r="Z134" s="149"/>
      <c r="AA134" s="149"/>
      <c r="AB134" s="149"/>
      <c r="AC134" s="149"/>
      <c r="AD134" s="149"/>
      <c r="AE134" s="149"/>
      <c r="AF134" s="149"/>
      <c r="AG134" s="149" t="s">
        <v>242</v>
      </c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x14ac:dyDescent="0.2">
      <c r="A135" s="167" t="s">
        <v>118</v>
      </c>
      <c r="B135" s="168" t="s">
        <v>70</v>
      </c>
      <c r="C135" s="189" t="s">
        <v>71</v>
      </c>
      <c r="D135" s="169"/>
      <c r="E135" s="170"/>
      <c r="F135" s="171"/>
      <c r="G135" s="171">
        <f>SUMIF(AG136:AG142,"&lt;&gt;NOR",G136:G142)</f>
        <v>0</v>
      </c>
      <c r="H135" s="171"/>
      <c r="I135" s="171">
        <f>SUM(I136:I142)</f>
        <v>0</v>
      </c>
      <c r="J135" s="171"/>
      <c r="K135" s="171">
        <f>SUM(K136:K142)</f>
        <v>0</v>
      </c>
      <c r="L135" s="171"/>
      <c r="M135" s="171">
        <f>SUM(M136:M142)</f>
        <v>0</v>
      </c>
      <c r="N135" s="170"/>
      <c r="O135" s="170">
        <f>SUM(O136:O142)</f>
        <v>5.1100000000000003</v>
      </c>
      <c r="P135" s="170"/>
      <c r="Q135" s="170">
        <f>SUM(Q136:Q142)</f>
        <v>0</v>
      </c>
      <c r="R135" s="171"/>
      <c r="S135" s="171"/>
      <c r="T135" s="172"/>
      <c r="U135" s="166"/>
      <c r="V135" s="166">
        <f>SUM(V136:V142)</f>
        <v>7.23</v>
      </c>
      <c r="W135" s="166"/>
      <c r="X135" s="166"/>
      <c r="Y135" s="166"/>
      <c r="AG135" t="s">
        <v>119</v>
      </c>
    </row>
    <row r="136" spans="1:60" outlineLevel="1" x14ac:dyDescent="0.2">
      <c r="A136" s="174">
        <v>26</v>
      </c>
      <c r="B136" s="175" t="s">
        <v>282</v>
      </c>
      <c r="C136" s="190" t="s">
        <v>283</v>
      </c>
      <c r="D136" s="176" t="s">
        <v>142</v>
      </c>
      <c r="E136" s="177">
        <v>2.0228999999999999</v>
      </c>
      <c r="F136" s="178"/>
      <c r="G136" s="179">
        <f>ROUND(E136*F136,2)</f>
        <v>0</v>
      </c>
      <c r="H136" s="178"/>
      <c r="I136" s="179">
        <f>ROUND(E136*H136,2)</f>
        <v>0</v>
      </c>
      <c r="J136" s="178"/>
      <c r="K136" s="179">
        <f>ROUND(E136*J136,2)</f>
        <v>0</v>
      </c>
      <c r="L136" s="179">
        <v>21</v>
      </c>
      <c r="M136" s="179">
        <f>G136*(1+L136/100)</f>
        <v>0</v>
      </c>
      <c r="N136" s="177">
        <v>2.52542</v>
      </c>
      <c r="O136" s="177">
        <f>ROUND(E136*N136,2)</f>
        <v>5.1100000000000003</v>
      </c>
      <c r="P136" s="177">
        <v>0</v>
      </c>
      <c r="Q136" s="177">
        <f>ROUND(E136*P136,2)</f>
        <v>0</v>
      </c>
      <c r="R136" s="179" t="s">
        <v>284</v>
      </c>
      <c r="S136" s="179" t="s">
        <v>125</v>
      </c>
      <c r="T136" s="180" t="s">
        <v>125</v>
      </c>
      <c r="U136" s="159">
        <v>3.5720000000000001</v>
      </c>
      <c r="V136" s="159">
        <f>ROUND(E136*U136,2)</f>
        <v>7.23</v>
      </c>
      <c r="W136" s="159"/>
      <c r="X136" s="159" t="s">
        <v>126</v>
      </c>
      <c r="Y136" s="159" t="s">
        <v>127</v>
      </c>
      <c r="Z136" s="149"/>
      <c r="AA136" s="149"/>
      <c r="AB136" s="149"/>
      <c r="AC136" s="149"/>
      <c r="AD136" s="149"/>
      <c r="AE136" s="149"/>
      <c r="AF136" s="149"/>
      <c r="AG136" s="149" t="s">
        <v>128</v>
      </c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2" x14ac:dyDescent="0.2">
      <c r="A137" s="156"/>
      <c r="B137" s="157"/>
      <c r="C137" s="258" t="s">
        <v>285</v>
      </c>
      <c r="D137" s="259"/>
      <c r="E137" s="259"/>
      <c r="F137" s="259"/>
      <c r="G137" s="2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9"/>
      <c r="AA137" s="149"/>
      <c r="AB137" s="149"/>
      <c r="AC137" s="149"/>
      <c r="AD137" s="149"/>
      <c r="AE137" s="149"/>
      <c r="AF137" s="149"/>
      <c r="AG137" s="149" t="s">
        <v>138</v>
      </c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2" x14ac:dyDescent="0.2">
      <c r="A138" s="156"/>
      <c r="B138" s="157"/>
      <c r="C138" s="191" t="s">
        <v>286</v>
      </c>
      <c r="D138" s="160"/>
      <c r="E138" s="161">
        <v>0.99990000000000001</v>
      </c>
      <c r="F138" s="159"/>
      <c r="G138" s="159"/>
      <c r="H138" s="159"/>
      <c r="I138" s="159"/>
      <c r="J138" s="159"/>
      <c r="K138" s="159"/>
      <c r="L138" s="159"/>
      <c r="M138" s="159"/>
      <c r="N138" s="158"/>
      <c r="O138" s="158"/>
      <c r="P138" s="158"/>
      <c r="Q138" s="158"/>
      <c r="R138" s="159"/>
      <c r="S138" s="159"/>
      <c r="T138" s="159"/>
      <c r="U138" s="159"/>
      <c r="V138" s="159"/>
      <c r="W138" s="159"/>
      <c r="X138" s="159"/>
      <c r="Y138" s="159"/>
      <c r="Z138" s="149"/>
      <c r="AA138" s="149"/>
      <c r="AB138" s="149"/>
      <c r="AC138" s="149"/>
      <c r="AD138" s="149"/>
      <c r="AE138" s="149"/>
      <c r="AF138" s="149"/>
      <c r="AG138" s="149" t="s">
        <v>132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3" x14ac:dyDescent="0.2">
      <c r="A139" s="156"/>
      <c r="B139" s="157"/>
      <c r="C139" s="191" t="s">
        <v>287</v>
      </c>
      <c r="D139" s="160"/>
      <c r="E139" s="161">
        <v>0.1053</v>
      </c>
      <c r="F139" s="159"/>
      <c r="G139" s="159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9"/>
      <c r="AA139" s="149"/>
      <c r="AB139" s="149"/>
      <c r="AC139" s="149"/>
      <c r="AD139" s="149"/>
      <c r="AE139" s="149"/>
      <c r="AF139" s="149"/>
      <c r="AG139" s="149" t="s">
        <v>132</v>
      </c>
      <c r="AH139" s="149">
        <v>0</v>
      </c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3" x14ac:dyDescent="0.2">
      <c r="A140" s="156"/>
      <c r="B140" s="157"/>
      <c r="C140" s="191" t="s">
        <v>288</v>
      </c>
      <c r="D140" s="160"/>
      <c r="E140" s="161">
        <v>0.12</v>
      </c>
      <c r="F140" s="159"/>
      <c r="G140" s="159"/>
      <c r="H140" s="159"/>
      <c r="I140" s="159"/>
      <c r="J140" s="159"/>
      <c r="K140" s="159"/>
      <c r="L140" s="159"/>
      <c r="M140" s="159"/>
      <c r="N140" s="158"/>
      <c r="O140" s="158"/>
      <c r="P140" s="158"/>
      <c r="Q140" s="158"/>
      <c r="R140" s="159"/>
      <c r="S140" s="159"/>
      <c r="T140" s="159"/>
      <c r="U140" s="159"/>
      <c r="V140" s="159"/>
      <c r="W140" s="159"/>
      <c r="X140" s="159"/>
      <c r="Y140" s="159"/>
      <c r="Z140" s="149"/>
      <c r="AA140" s="149"/>
      <c r="AB140" s="149"/>
      <c r="AC140" s="149"/>
      <c r="AD140" s="149"/>
      <c r="AE140" s="149"/>
      <c r="AF140" s="149"/>
      <c r="AG140" s="149" t="s">
        <v>132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3" x14ac:dyDescent="0.2">
      <c r="A141" s="156"/>
      <c r="B141" s="157"/>
      <c r="C141" s="191" t="s">
        <v>289</v>
      </c>
      <c r="D141" s="160"/>
      <c r="E141" s="161">
        <v>0.65369999999999995</v>
      </c>
      <c r="F141" s="159"/>
      <c r="G141" s="159"/>
      <c r="H141" s="159"/>
      <c r="I141" s="159"/>
      <c r="J141" s="159"/>
      <c r="K141" s="159"/>
      <c r="L141" s="159"/>
      <c r="M141" s="159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49"/>
      <c r="AA141" s="149"/>
      <c r="AB141" s="149"/>
      <c r="AC141" s="149"/>
      <c r="AD141" s="149"/>
      <c r="AE141" s="149"/>
      <c r="AF141" s="149"/>
      <c r="AG141" s="149" t="s">
        <v>132</v>
      </c>
      <c r="AH141" s="149">
        <v>0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3" x14ac:dyDescent="0.2">
      <c r="A142" s="156"/>
      <c r="B142" s="157"/>
      <c r="C142" s="191" t="s">
        <v>290</v>
      </c>
      <c r="D142" s="160"/>
      <c r="E142" s="161">
        <v>0.14399999999999999</v>
      </c>
      <c r="F142" s="159"/>
      <c r="G142" s="159"/>
      <c r="H142" s="159"/>
      <c r="I142" s="159"/>
      <c r="J142" s="159"/>
      <c r="K142" s="159"/>
      <c r="L142" s="159"/>
      <c r="M142" s="159"/>
      <c r="N142" s="158"/>
      <c r="O142" s="158"/>
      <c r="P142" s="158"/>
      <c r="Q142" s="158"/>
      <c r="R142" s="159"/>
      <c r="S142" s="159"/>
      <c r="T142" s="159"/>
      <c r="U142" s="159"/>
      <c r="V142" s="159"/>
      <c r="W142" s="159"/>
      <c r="X142" s="159"/>
      <c r="Y142" s="159"/>
      <c r="Z142" s="149"/>
      <c r="AA142" s="149"/>
      <c r="AB142" s="149"/>
      <c r="AC142" s="149"/>
      <c r="AD142" s="149"/>
      <c r="AE142" s="149"/>
      <c r="AF142" s="149"/>
      <c r="AG142" s="149" t="s">
        <v>132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x14ac:dyDescent="0.2">
      <c r="A143" s="167" t="s">
        <v>118</v>
      </c>
      <c r="B143" s="168" t="s">
        <v>72</v>
      </c>
      <c r="C143" s="189" t="s">
        <v>73</v>
      </c>
      <c r="D143" s="169"/>
      <c r="E143" s="170"/>
      <c r="F143" s="171"/>
      <c r="G143" s="171">
        <f>SUMIF(AG144:AG173,"&lt;&gt;NOR",G144:G173)</f>
        <v>0</v>
      </c>
      <c r="H143" s="171"/>
      <c r="I143" s="171">
        <f>SUM(I144:I173)</f>
        <v>0</v>
      </c>
      <c r="J143" s="171"/>
      <c r="K143" s="171">
        <f>SUM(K144:K173)</f>
        <v>0</v>
      </c>
      <c r="L143" s="171"/>
      <c r="M143" s="171">
        <f>SUM(M144:M173)</f>
        <v>0</v>
      </c>
      <c r="N143" s="170"/>
      <c r="O143" s="170">
        <f>SUM(O144:O173)</f>
        <v>116.07000000000001</v>
      </c>
      <c r="P143" s="170"/>
      <c r="Q143" s="170">
        <f>SUM(Q144:Q173)</f>
        <v>0</v>
      </c>
      <c r="R143" s="171"/>
      <c r="S143" s="171"/>
      <c r="T143" s="172"/>
      <c r="U143" s="166"/>
      <c r="V143" s="166">
        <f>SUM(V144:V173)</f>
        <v>30.970000000000002</v>
      </c>
      <c r="W143" s="166"/>
      <c r="X143" s="166"/>
      <c r="Y143" s="166"/>
      <c r="AG143" t="s">
        <v>119</v>
      </c>
    </row>
    <row r="144" spans="1:60" outlineLevel="1" x14ac:dyDescent="0.2">
      <c r="A144" s="174">
        <v>27</v>
      </c>
      <c r="B144" s="175" t="s">
        <v>291</v>
      </c>
      <c r="C144" s="190" t="s">
        <v>292</v>
      </c>
      <c r="D144" s="176" t="s">
        <v>122</v>
      </c>
      <c r="E144" s="177">
        <v>61.331000000000003</v>
      </c>
      <c r="F144" s="178"/>
      <c r="G144" s="179">
        <f>ROUND(E144*F144,2)</f>
        <v>0</v>
      </c>
      <c r="H144" s="178"/>
      <c r="I144" s="179">
        <f>ROUND(E144*H144,2)</f>
        <v>0</v>
      </c>
      <c r="J144" s="178"/>
      <c r="K144" s="179">
        <f>ROUND(E144*J144,2)</f>
        <v>0</v>
      </c>
      <c r="L144" s="179">
        <v>21</v>
      </c>
      <c r="M144" s="179">
        <f>G144*(1+L144/100)</f>
        <v>0</v>
      </c>
      <c r="N144" s="177">
        <v>0.30360999999999999</v>
      </c>
      <c r="O144" s="177">
        <f>ROUND(E144*N144,2)</f>
        <v>18.62</v>
      </c>
      <c r="P144" s="177">
        <v>0</v>
      </c>
      <c r="Q144" s="177">
        <f>ROUND(E144*P144,2)</f>
        <v>0</v>
      </c>
      <c r="R144" s="179" t="s">
        <v>136</v>
      </c>
      <c r="S144" s="179" t="s">
        <v>125</v>
      </c>
      <c r="T144" s="180" t="s">
        <v>125</v>
      </c>
      <c r="U144" s="159">
        <v>1.6E-2</v>
      </c>
      <c r="V144" s="159">
        <f>ROUND(E144*U144,2)</f>
        <v>0.98</v>
      </c>
      <c r="W144" s="159"/>
      <c r="X144" s="159" t="s">
        <v>126</v>
      </c>
      <c r="Y144" s="159" t="s">
        <v>127</v>
      </c>
      <c r="Z144" s="149"/>
      <c r="AA144" s="149"/>
      <c r="AB144" s="149"/>
      <c r="AC144" s="149"/>
      <c r="AD144" s="149"/>
      <c r="AE144" s="149"/>
      <c r="AF144" s="149"/>
      <c r="AG144" s="149" t="s">
        <v>128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2" x14ac:dyDescent="0.2">
      <c r="A145" s="156"/>
      <c r="B145" s="157"/>
      <c r="C145" s="258" t="s">
        <v>293</v>
      </c>
      <c r="D145" s="259"/>
      <c r="E145" s="259"/>
      <c r="F145" s="259"/>
      <c r="G145" s="259"/>
      <c r="H145" s="159"/>
      <c r="I145" s="159"/>
      <c r="J145" s="159"/>
      <c r="K145" s="159"/>
      <c r="L145" s="159"/>
      <c r="M145" s="159"/>
      <c r="N145" s="158"/>
      <c r="O145" s="158"/>
      <c r="P145" s="158"/>
      <c r="Q145" s="158"/>
      <c r="R145" s="159"/>
      <c r="S145" s="159"/>
      <c r="T145" s="159"/>
      <c r="U145" s="159"/>
      <c r="V145" s="159"/>
      <c r="W145" s="159"/>
      <c r="X145" s="159"/>
      <c r="Y145" s="159"/>
      <c r="Z145" s="149"/>
      <c r="AA145" s="149"/>
      <c r="AB145" s="149"/>
      <c r="AC145" s="149"/>
      <c r="AD145" s="149"/>
      <c r="AE145" s="149"/>
      <c r="AF145" s="149"/>
      <c r="AG145" s="149" t="s">
        <v>138</v>
      </c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2" x14ac:dyDescent="0.2">
      <c r="A146" s="156"/>
      <c r="B146" s="157"/>
      <c r="C146" s="191" t="s">
        <v>131</v>
      </c>
      <c r="D146" s="160"/>
      <c r="E146" s="161">
        <v>23.331</v>
      </c>
      <c r="F146" s="159"/>
      <c r="G146" s="159"/>
      <c r="H146" s="159"/>
      <c r="I146" s="159"/>
      <c r="J146" s="159"/>
      <c r="K146" s="159"/>
      <c r="L146" s="159"/>
      <c r="M146" s="159"/>
      <c r="N146" s="158"/>
      <c r="O146" s="158"/>
      <c r="P146" s="158"/>
      <c r="Q146" s="158"/>
      <c r="R146" s="159"/>
      <c r="S146" s="159"/>
      <c r="T146" s="159"/>
      <c r="U146" s="159"/>
      <c r="V146" s="159"/>
      <c r="W146" s="159"/>
      <c r="X146" s="159"/>
      <c r="Y146" s="159"/>
      <c r="Z146" s="149"/>
      <c r="AA146" s="149"/>
      <c r="AB146" s="149"/>
      <c r="AC146" s="149"/>
      <c r="AD146" s="149"/>
      <c r="AE146" s="149"/>
      <c r="AF146" s="149"/>
      <c r="AG146" s="149" t="s">
        <v>132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3" x14ac:dyDescent="0.2">
      <c r="A147" s="156"/>
      <c r="B147" s="157"/>
      <c r="C147" s="191" t="s">
        <v>133</v>
      </c>
      <c r="D147" s="160"/>
      <c r="E147" s="161">
        <v>38</v>
      </c>
      <c r="F147" s="159"/>
      <c r="G147" s="1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9"/>
      <c r="AA147" s="149"/>
      <c r="AB147" s="149"/>
      <c r="AC147" s="149"/>
      <c r="AD147" s="149"/>
      <c r="AE147" s="149"/>
      <c r="AF147" s="149"/>
      <c r="AG147" s="149" t="s">
        <v>132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1" x14ac:dyDescent="0.2">
      <c r="A148" s="174">
        <v>28</v>
      </c>
      <c r="B148" s="175" t="s">
        <v>294</v>
      </c>
      <c r="C148" s="190" t="s">
        <v>295</v>
      </c>
      <c r="D148" s="176" t="s">
        <v>122</v>
      </c>
      <c r="E148" s="177">
        <v>61.331000000000003</v>
      </c>
      <c r="F148" s="178"/>
      <c r="G148" s="179">
        <f>ROUND(E148*F148,2)</f>
        <v>0</v>
      </c>
      <c r="H148" s="178"/>
      <c r="I148" s="179">
        <f>ROUND(E148*H148,2)</f>
        <v>0</v>
      </c>
      <c r="J148" s="178"/>
      <c r="K148" s="179">
        <f>ROUND(E148*J148,2)</f>
        <v>0</v>
      </c>
      <c r="L148" s="179">
        <v>21</v>
      </c>
      <c r="M148" s="179">
        <f>G148*(1+L148/100)</f>
        <v>0</v>
      </c>
      <c r="N148" s="177">
        <v>0.48574000000000001</v>
      </c>
      <c r="O148" s="177">
        <f>ROUND(E148*N148,2)</f>
        <v>29.79</v>
      </c>
      <c r="P148" s="177">
        <v>0</v>
      </c>
      <c r="Q148" s="177">
        <f>ROUND(E148*P148,2)</f>
        <v>0</v>
      </c>
      <c r="R148" s="179" t="s">
        <v>136</v>
      </c>
      <c r="S148" s="179" t="s">
        <v>125</v>
      </c>
      <c r="T148" s="180" t="s">
        <v>125</v>
      </c>
      <c r="U148" s="159">
        <v>5.7000000000000002E-2</v>
      </c>
      <c r="V148" s="159">
        <f>ROUND(E148*U148,2)</f>
        <v>3.5</v>
      </c>
      <c r="W148" s="159"/>
      <c r="X148" s="159" t="s">
        <v>126</v>
      </c>
      <c r="Y148" s="159" t="s">
        <v>127</v>
      </c>
      <c r="Z148" s="149"/>
      <c r="AA148" s="149"/>
      <c r="AB148" s="149"/>
      <c r="AC148" s="149"/>
      <c r="AD148" s="149"/>
      <c r="AE148" s="149"/>
      <c r="AF148" s="149"/>
      <c r="AG148" s="149" t="s">
        <v>128</v>
      </c>
      <c r="AH148" s="149"/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2" x14ac:dyDescent="0.2">
      <c r="A149" s="156"/>
      <c r="B149" s="157"/>
      <c r="C149" s="258" t="s">
        <v>296</v>
      </c>
      <c r="D149" s="259"/>
      <c r="E149" s="259"/>
      <c r="F149" s="259"/>
      <c r="G149" s="259"/>
      <c r="H149" s="159"/>
      <c r="I149" s="159"/>
      <c r="J149" s="159"/>
      <c r="K149" s="159"/>
      <c r="L149" s="159"/>
      <c r="M149" s="159"/>
      <c r="N149" s="158"/>
      <c r="O149" s="158"/>
      <c r="P149" s="158"/>
      <c r="Q149" s="158"/>
      <c r="R149" s="159"/>
      <c r="S149" s="159"/>
      <c r="T149" s="159"/>
      <c r="U149" s="159"/>
      <c r="V149" s="159"/>
      <c r="W149" s="159"/>
      <c r="X149" s="159"/>
      <c r="Y149" s="159"/>
      <c r="Z149" s="149"/>
      <c r="AA149" s="149"/>
      <c r="AB149" s="149"/>
      <c r="AC149" s="149"/>
      <c r="AD149" s="149"/>
      <c r="AE149" s="149"/>
      <c r="AF149" s="149"/>
      <c r="AG149" s="149" t="s">
        <v>138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81" t="str">
        <f>C149</f>
        <v>kamenivo hrubé drcené vel. 32 - 63 mm s výplňovým kamenivem (vibrovaný štěrk), s rozprostřením, vlhčením a zhutněním</v>
      </c>
      <c r="BB149" s="149"/>
      <c r="BC149" s="149"/>
      <c r="BD149" s="149"/>
      <c r="BE149" s="149"/>
      <c r="BF149" s="149"/>
      <c r="BG149" s="149"/>
      <c r="BH149" s="149"/>
    </row>
    <row r="150" spans="1:60" outlineLevel="2" x14ac:dyDescent="0.2">
      <c r="A150" s="156"/>
      <c r="B150" s="157"/>
      <c r="C150" s="191" t="s">
        <v>131</v>
      </c>
      <c r="D150" s="160"/>
      <c r="E150" s="161">
        <v>23.331</v>
      </c>
      <c r="F150" s="159"/>
      <c r="G150" s="159"/>
      <c r="H150" s="159"/>
      <c r="I150" s="159"/>
      <c r="J150" s="159"/>
      <c r="K150" s="159"/>
      <c r="L150" s="159"/>
      <c r="M150" s="159"/>
      <c r="N150" s="158"/>
      <c r="O150" s="158"/>
      <c r="P150" s="158"/>
      <c r="Q150" s="158"/>
      <c r="R150" s="159"/>
      <c r="S150" s="159"/>
      <c r="T150" s="159"/>
      <c r="U150" s="159"/>
      <c r="V150" s="159"/>
      <c r="W150" s="159"/>
      <c r="X150" s="159"/>
      <c r="Y150" s="159"/>
      <c r="Z150" s="149"/>
      <c r="AA150" s="149"/>
      <c r="AB150" s="149"/>
      <c r="AC150" s="149"/>
      <c r="AD150" s="149"/>
      <c r="AE150" s="149"/>
      <c r="AF150" s="149"/>
      <c r="AG150" s="149" t="s">
        <v>132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3" x14ac:dyDescent="0.2">
      <c r="A151" s="156"/>
      <c r="B151" s="157"/>
      <c r="C151" s="191" t="s">
        <v>133</v>
      </c>
      <c r="D151" s="160"/>
      <c r="E151" s="161">
        <v>38</v>
      </c>
      <c r="F151" s="159"/>
      <c r="G151" s="159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9"/>
      <c r="AA151" s="149"/>
      <c r="AB151" s="149"/>
      <c r="AC151" s="149"/>
      <c r="AD151" s="149"/>
      <c r="AE151" s="149"/>
      <c r="AF151" s="149"/>
      <c r="AG151" s="149" t="s">
        <v>132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ht="22.5" outlineLevel="1" x14ac:dyDescent="0.2">
      <c r="A152" s="174">
        <v>29</v>
      </c>
      <c r="B152" s="175" t="s">
        <v>297</v>
      </c>
      <c r="C152" s="190" t="s">
        <v>298</v>
      </c>
      <c r="D152" s="176" t="s">
        <v>122</v>
      </c>
      <c r="E152" s="177">
        <v>131.33099999999999</v>
      </c>
      <c r="F152" s="178"/>
      <c r="G152" s="179">
        <f>ROUND(E152*F152,2)</f>
        <v>0</v>
      </c>
      <c r="H152" s="178"/>
      <c r="I152" s="179">
        <f>ROUND(E152*H152,2)</f>
        <v>0</v>
      </c>
      <c r="J152" s="178"/>
      <c r="K152" s="179">
        <f>ROUND(E152*J152,2)</f>
        <v>0</v>
      </c>
      <c r="L152" s="179">
        <v>21</v>
      </c>
      <c r="M152" s="179">
        <f>G152*(1+L152/100)</f>
        <v>0</v>
      </c>
      <c r="N152" s="177">
        <v>0.18462999999999999</v>
      </c>
      <c r="O152" s="177">
        <f>ROUND(E152*N152,2)</f>
        <v>24.25</v>
      </c>
      <c r="P152" s="177">
        <v>0</v>
      </c>
      <c r="Q152" s="177">
        <f>ROUND(E152*P152,2)</f>
        <v>0</v>
      </c>
      <c r="R152" s="179" t="s">
        <v>136</v>
      </c>
      <c r="S152" s="179" t="s">
        <v>125</v>
      </c>
      <c r="T152" s="180" t="s">
        <v>125</v>
      </c>
      <c r="U152" s="159">
        <v>6.4000000000000001E-2</v>
      </c>
      <c r="V152" s="159">
        <f>ROUND(E152*U152,2)</f>
        <v>8.41</v>
      </c>
      <c r="W152" s="159"/>
      <c r="X152" s="159" t="s">
        <v>126</v>
      </c>
      <c r="Y152" s="159" t="s">
        <v>127</v>
      </c>
      <c r="Z152" s="149"/>
      <c r="AA152" s="149"/>
      <c r="AB152" s="149"/>
      <c r="AC152" s="149"/>
      <c r="AD152" s="149"/>
      <c r="AE152" s="149"/>
      <c r="AF152" s="149"/>
      <c r="AG152" s="149" t="s">
        <v>128</v>
      </c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2" x14ac:dyDescent="0.2">
      <c r="A153" s="156"/>
      <c r="B153" s="157"/>
      <c r="C153" s="258" t="s">
        <v>299</v>
      </c>
      <c r="D153" s="259"/>
      <c r="E153" s="259"/>
      <c r="F153" s="259"/>
      <c r="G153" s="259"/>
      <c r="H153" s="159"/>
      <c r="I153" s="159"/>
      <c r="J153" s="159"/>
      <c r="K153" s="159"/>
      <c r="L153" s="159"/>
      <c r="M153" s="159"/>
      <c r="N153" s="158"/>
      <c r="O153" s="158"/>
      <c r="P153" s="158"/>
      <c r="Q153" s="158"/>
      <c r="R153" s="159"/>
      <c r="S153" s="159"/>
      <c r="T153" s="159"/>
      <c r="U153" s="159"/>
      <c r="V153" s="159"/>
      <c r="W153" s="159"/>
      <c r="X153" s="159"/>
      <c r="Y153" s="159"/>
      <c r="Z153" s="149"/>
      <c r="AA153" s="149"/>
      <c r="AB153" s="149"/>
      <c r="AC153" s="149"/>
      <c r="AD153" s="149"/>
      <c r="AE153" s="149"/>
      <c r="AF153" s="149"/>
      <c r="AG153" s="149" t="s">
        <v>138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2" x14ac:dyDescent="0.2">
      <c r="A154" s="156"/>
      <c r="B154" s="157"/>
      <c r="C154" s="191" t="s">
        <v>131</v>
      </c>
      <c r="D154" s="160"/>
      <c r="E154" s="161">
        <v>23.331</v>
      </c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9"/>
      <c r="AA154" s="149"/>
      <c r="AB154" s="149"/>
      <c r="AC154" s="149"/>
      <c r="AD154" s="149"/>
      <c r="AE154" s="149"/>
      <c r="AF154" s="149"/>
      <c r="AG154" s="149" t="s">
        <v>132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3" x14ac:dyDescent="0.2">
      <c r="A155" s="156"/>
      <c r="B155" s="157"/>
      <c r="C155" s="191" t="s">
        <v>133</v>
      </c>
      <c r="D155" s="160"/>
      <c r="E155" s="161">
        <v>38</v>
      </c>
      <c r="F155" s="159"/>
      <c r="G155" s="159"/>
      <c r="H155" s="159"/>
      <c r="I155" s="159"/>
      <c r="J155" s="159"/>
      <c r="K155" s="159"/>
      <c r="L155" s="159"/>
      <c r="M155" s="159"/>
      <c r="N155" s="158"/>
      <c r="O155" s="158"/>
      <c r="P155" s="158"/>
      <c r="Q155" s="158"/>
      <c r="R155" s="159"/>
      <c r="S155" s="159"/>
      <c r="T155" s="159"/>
      <c r="U155" s="159"/>
      <c r="V155" s="159"/>
      <c r="W155" s="159"/>
      <c r="X155" s="159"/>
      <c r="Y155" s="159"/>
      <c r="Z155" s="149"/>
      <c r="AA155" s="149"/>
      <c r="AB155" s="149"/>
      <c r="AC155" s="149"/>
      <c r="AD155" s="149"/>
      <c r="AE155" s="149"/>
      <c r="AF155" s="149"/>
      <c r="AG155" s="149" t="s">
        <v>132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3" x14ac:dyDescent="0.2">
      <c r="A156" s="156"/>
      <c r="B156" s="157"/>
      <c r="C156" s="191" t="s">
        <v>139</v>
      </c>
      <c r="D156" s="160"/>
      <c r="E156" s="161">
        <v>70</v>
      </c>
      <c r="F156" s="159"/>
      <c r="G156" s="159"/>
      <c r="H156" s="159"/>
      <c r="I156" s="159"/>
      <c r="J156" s="159"/>
      <c r="K156" s="159"/>
      <c r="L156" s="159"/>
      <c r="M156" s="159"/>
      <c r="N156" s="158"/>
      <c r="O156" s="158"/>
      <c r="P156" s="158"/>
      <c r="Q156" s="158"/>
      <c r="R156" s="159"/>
      <c r="S156" s="159"/>
      <c r="T156" s="159"/>
      <c r="U156" s="159"/>
      <c r="V156" s="159"/>
      <c r="W156" s="159"/>
      <c r="X156" s="159"/>
      <c r="Y156" s="159"/>
      <c r="Z156" s="149"/>
      <c r="AA156" s="149"/>
      <c r="AB156" s="149"/>
      <c r="AC156" s="149"/>
      <c r="AD156" s="149"/>
      <c r="AE156" s="149"/>
      <c r="AF156" s="149"/>
      <c r="AG156" s="149" t="s">
        <v>132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ht="22.5" outlineLevel="1" x14ac:dyDescent="0.2">
      <c r="A157" s="174">
        <v>30</v>
      </c>
      <c r="B157" s="175" t="s">
        <v>300</v>
      </c>
      <c r="C157" s="190" t="s">
        <v>301</v>
      </c>
      <c r="D157" s="176" t="s">
        <v>122</v>
      </c>
      <c r="E157" s="177">
        <v>61.331000000000003</v>
      </c>
      <c r="F157" s="178"/>
      <c r="G157" s="179">
        <f>ROUND(E157*F157,2)</f>
        <v>0</v>
      </c>
      <c r="H157" s="178"/>
      <c r="I157" s="179">
        <f>ROUND(E157*H157,2)</f>
        <v>0</v>
      </c>
      <c r="J157" s="178"/>
      <c r="K157" s="179">
        <f>ROUND(E157*J157,2)</f>
        <v>0</v>
      </c>
      <c r="L157" s="179">
        <v>21</v>
      </c>
      <c r="M157" s="179">
        <f>G157*(1+L157/100)</f>
        <v>0</v>
      </c>
      <c r="N157" s="177">
        <v>0.39561000000000002</v>
      </c>
      <c r="O157" s="177">
        <f>ROUND(E157*N157,2)</f>
        <v>24.26</v>
      </c>
      <c r="P157" s="177">
        <v>0</v>
      </c>
      <c r="Q157" s="177">
        <f>ROUND(E157*P157,2)</f>
        <v>0</v>
      </c>
      <c r="R157" s="179" t="s">
        <v>136</v>
      </c>
      <c r="S157" s="179" t="s">
        <v>125</v>
      </c>
      <c r="T157" s="180" t="s">
        <v>125</v>
      </c>
      <c r="U157" s="159">
        <v>0.12</v>
      </c>
      <c r="V157" s="159">
        <f>ROUND(E157*U157,2)</f>
        <v>7.36</v>
      </c>
      <c r="W157" s="159"/>
      <c r="X157" s="159" t="s">
        <v>126</v>
      </c>
      <c r="Y157" s="159" t="s">
        <v>127</v>
      </c>
      <c r="Z157" s="149"/>
      <c r="AA157" s="149"/>
      <c r="AB157" s="149"/>
      <c r="AC157" s="149"/>
      <c r="AD157" s="149"/>
      <c r="AE157" s="149"/>
      <c r="AF157" s="149"/>
      <c r="AG157" s="149" t="s">
        <v>128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2" x14ac:dyDescent="0.2">
      <c r="A158" s="156"/>
      <c r="B158" s="157"/>
      <c r="C158" s="258" t="s">
        <v>299</v>
      </c>
      <c r="D158" s="259"/>
      <c r="E158" s="259"/>
      <c r="F158" s="259"/>
      <c r="G158" s="259"/>
      <c r="H158" s="159"/>
      <c r="I158" s="159"/>
      <c r="J158" s="159"/>
      <c r="K158" s="159"/>
      <c r="L158" s="159"/>
      <c r="M158" s="159"/>
      <c r="N158" s="158"/>
      <c r="O158" s="158"/>
      <c r="P158" s="158"/>
      <c r="Q158" s="158"/>
      <c r="R158" s="159"/>
      <c r="S158" s="159"/>
      <c r="T158" s="159"/>
      <c r="U158" s="159"/>
      <c r="V158" s="159"/>
      <c r="W158" s="159"/>
      <c r="X158" s="159"/>
      <c r="Y158" s="159"/>
      <c r="Z158" s="149"/>
      <c r="AA158" s="149"/>
      <c r="AB158" s="149"/>
      <c r="AC158" s="149"/>
      <c r="AD158" s="149"/>
      <c r="AE158" s="149"/>
      <c r="AF158" s="149"/>
      <c r="AG158" s="149" t="s">
        <v>138</v>
      </c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2" x14ac:dyDescent="0.2">
      <c r="A159" s="156"/>
      <c r="B159" s="157"/>
      <c r="C159" s="191" t="s">
        <v>131</v>
      </c>
      <c r="D159" s="160"/>
      <c r="E159" s="161">
        <v>23.331</v>
      </c>
      <c r="F159" s="159"/>
      <c r="G159" s="159"/>
      <c r="H159" s="159"/>
      <c r="I159" s="159"/>
      <c r="J159" s="159"/>
      <c r="K159" s="159"/>
      <c r="L159" s="159"/>
      <c r="M159" s="159"/>
      <c r="N159" s="158"/>
      <c r="O159" s="158"/>
      <c r="P159" s="158"/>
      <c r="Q159" s="158"/>
      <c r="R159" s="159"/>
      <c r="S159" s="159"/>
      <c r="T159" s="159"/>
      <c r="U159" s="159"/>
      <c r="V159" s="159"/>
      <c r="W159" s="159"/>
      <c r="X159" s="159"/>
      <c r="Y159" s="159"/>
      <c r="Z159" s="149"/>
      <c r="AA159" s="149"/>
      <c r="AB159" s="149"/>
      <c r="AC159" s="149"/>
      <c r="AD159" s="149"/>
      <c r="AE159" s="149"/>
      <c r="AF159" s="149"/>
      <c r="AG159" s="149" t="s">
        <v>132</v>
      </c>
      <c r="AH159" s="149">
        <v>0</v>
      </c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3" x14ac:dyDescent="0.2">
      <c r="A160" s="156"/>
      <c r="B160" s="157"/>
      <c r="C160" s="191" t="s">
        <v>133</v>
      </c>
      <c r="D160" s="160"/>
      <c r="E160" s="161">
        <v>38</v>
      </c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9"/>
      <c r="AA160" s="149"/>
      <c r="AB160" s="149"/>
      <c r="AC160" s="149"/>
      <c r="AD160" s="149"/>
      <c r="AE160" s="149"/>
      <c r="AF160" s="149"/>
      <c r="AG160" s="149" t="s">
        <v>132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ht="22.5" outlineLevel="1" x14ac:dyDescent="0.2">
      <c r="A161" s="174">
        <v>31</v>
      </c>
      <c r="B161" s="175" t="s">
        <v>302</v>
      </c>
      <c r="C161" s="190" t="s">
        <v>303</v>
      </c>
      <c r="D161" s="176" t="s">
        <v>122</v>
      </c>
      <c r="E161" s="177">
        <v>131.33099999999999</v>
      </c>
      <c r="F161" s="178"/>
      <c r="G161" s="179">
        <f>ROUND(E161*F161,2)</f>
        <v>0</v>
      </c>
      <c r="H161" s="178"/>
      <c r="I161" s="179">
        <f>ROUND(E161*H161,2)</f>
        <v>0</v>
      </c>
      <c r="J161" s="178"/>
      <c r="K161" s="179">
        <f>ROUND(E161*J161,2)</f>
        <v>0</v>
      </c>
      <c r="L161" s="179">
        <v>21</v>
      </c>
      <c r="M161" s="179">
        <f>G161*(1+L161/100)</f>
        <v>0</v>
      </c>
      <c r="N161" s="177">
        <v>6.9999999999999999E-4</v>
      </c>
      <c r="O161" s="177">
        <f>ROUND(E161*N161,2)</f>
        <v>0.09</v>
      </c>
      <c r="P161" s="177">
        <v>0</v>
      </c>
      <c r="Q161" s="177">
        <f>ROUND(E161*P161,2)</f>
        <v>0</v>
      </c>
      <c r="R161" s="179" t="s">
        <v>136</v>
      </c>
      <c r="S161" s="179" t="s">
        <v>125</v>
      </c>
      <c r="T161" s="180" t="s">
        <v>125</v>
      </c>
      <c r="U161" s="159">
        <v>2E-3</v>
      </c>
      <c r="V161" s="159">
        <f>ROUND(E161*U161,2)</f>
        <v>0.26</v>
      </c>
      <c r="W161" s="159"/>
      <c r="X161" s="159" t="s">
        <v>126</v>
      </c>
      <c r="Y161" s="159" t="s">
        <v>127</v>
      </c>
      <c r="Z161" s="149"/>
      <c r="AA161" s="149"/>
      <c r="AB161" s="149"/>
      <c r="AC161" s="149"/>
      <c r="AD161" s="149"/>
      <c r="AE161" s="149"/>
      <c r="AF161" s="149"/>
      <c r="AG161" s="149" t="s">
        <v>128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2" x14ac:dyDescent="0.2">
      <c r="A162" s="156"/>
      <c r="B162" s="157"/>
      <c r="C162" s="258" t="s">
        <v>304</v>
      </c>
      <c r="D162" s="259"/>
      <c r="E162" s="259"/>
      <c r="F162" s="259"/>
      <c r="G162" s="259"/>
      <c r="H162" s="159"/>
      <c r="I162" s="159"/>
      <c r="J162" s="159"/>
      <c r="K162" s="159"/>
      <c r="L162" s="159"/>
      <c r="M162" s="159"/>
      <c r="N162" s="158"/>
      <c r="O162" s="158"/>
      <c r="P162" s="158"/>
      <c r="Q162" s="158"/>
      <c r="R162" s="159"/>
      <c r="S162" s="159"/>
      <c r="T162" s="159"/>
      <c r="U162" s="159"/>
      <c r="V162" s="159"/>
      <c r="W162" s="159"/>
      <c r="X162" s="159"/>
      <c r="Y162" s="159"/>
      <c r="Z162" s="149"/>
      <c r="AA162" s="149"/>
      <c r="AB162" s="149"/>
      <c r="AC162" s="149"/>
      <c r="AD162" s="149"/>
      <c r="AE162" s="149"/>
      <c r="AF162" s="149"/>
      <c r="AG162" s="149" t="s">
        <v>138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2" x14ac:dyDescent="0.2">
      <c r="A163" s="156"/>
      <c r="B163" s="157"/>
      <c r="C163" s="191" t="s">
        <v>131</v>
      </c>
      <c r="D163" s="160"/>
      <c r="E163" s="161">
        <v>23.331</v>
      </c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9"/>
      <c r="AA163" s="149"/>
      <c r="AB163" s="149"/>
      <c r="AC163" s="149"/>
      <c r="AD163" s="149"/>
      <c r="AE163" s="149"/>
      <c r="AF163" s="149"/>
      <c r="AG163" s="149" t="s">
        <v>132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3" x14ac:dyDescent="0.2">
      <c r="A164" s="156"/>
      <c r="B164" s="157"/>
      <c r="C164" s="191" t="s">
        <v>133</v>
      </c>
      <c r="D164" s="160"/>
      <c r="E164" s="161">
        <v>38</v>
      </c>
      <c r="F164" s="159"/>
      <c r="G164" s="159"/>
      <c r="H164" s="159"/>
      <c r="I164" s="159"/>
      <c r="J164" s="159"/>
      <c r="K164" s="159"/>
      <c r="L164" s="159"/>
      <c r="M164" s="159"/>
      <c r="N164" s="158"/>
      <c r="O164" s="158"/>
      <c r="P164" s="158"/>
      <c r="Q164" s="158"/>
      <c r="R164" s="159"/>
      <c r="S164" s="159"/>
      <c r="T164" s="159"/>
      <c r="U164" s="159"/>
      <c r="V164" s="159"/>
      <c r="W164" s="159"/>
      <c r="X164" s="159"/>
      <c r="Y164" s="159"/>
      <c r="Z164" s="149"/>
      <c r="AA164" s="149"/>
      <c r="AB164" s="149"/>
      <c r="AC164" s="149"/>
      <c r="AD164" s="149"/>
      <c r="AE164" s="149"/>
      <c r="AF164" s="149"/>
      <c r="AG164" s="149" t="s">
        <v>132</v>
      </c>
      <c r="AH164" s="149">
        <v>0</v>
      </c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3" x14ac:dyDescent="0.2">
      <c r="A165" s="156"/>
      <c r="B165" s="157"/>
      <c r="C165" s="191" t="s">
        <v>139</v>
      </c>
      <c r="D165" s="160"/>
      <c r="E165" s="161">
        <v>70</v>
      </c>
      <c r="F165" s="159"/>
      <c r="G165" s="159"/>
      <c r="H165" s="159"/>
      <c r="I165" s="159"/>
      <c r="J165" s="159"/>
      <c r="K165" s="159"/>
      <c r="L165" s="159"/>
      <c r="M165" s="159"/>
      <c r="N165" s="158"/>
      <c r="O165" s="158"/>
      <c r="P165" s="158"/>
      <c r="Q165" s="158"/>
      <c r="R165" s="159"/>
      <c r="S165" s="159"/>
      <c r="T165" s="159"/>
      <c r="U165" s="159"/>
      <c r="V165" s="159"/>
      <c r="W165" s="159"/>
      <c r="X165" s="159"/>
      <c r="Y165" s="159"/>
      <c r="Z165" s="149"/>
      <c r="AA165" s="149"/>
      <c r="AB165" s="149"/>
      <c r="AC165" s="149"/>
      <c r="AD165" s="149"/>
      <c r="AE165" s="149"/>
      <c r="AF165" s="149"/>
      <c r="AG165" s="149" t="s">
        <v>132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ht="22.5" outlineLevel="1" x14ac:dyDescent="0.2">
      <c r="A166" s="174">
        <v>32</v>
      </c>
      <c r="B166" s="175" t="s">
        <v>305</v>
      </c>
      <c r="C166" s="190" t="s">
        <v>306</v>
      </c>
      <c r="D166" s="176" t="s">
        <v>122</v>
      </c>
      <c r="E166" s="177">
        <v>131.33099999999999</v>
      </c>
      <c r="F166" s="178"/>
      <c r="G166" s="179">
        <f>ROUND(E166*F166,2)</f>
        <v>0</v>
      </c>
      <c r="H166" s="178"/>
      <c r="I166" s="179">
        <f>ROUND(E166*H166,2)</f>
        <v>0</v>
      </c>
      <c r="J166" s="178"/>
      <c r="K166" s="179">
        <f>ROUND(E166*J166,2)</f>
        <v>0</v>
      </c>
      <c r="L166" s="179">
        <v>21</v>
      </c>
      <c r="M166" s="179">
        <f>G166*(1+L166/100)</f>
        <v>0</v>
      </c>
      <c r="N166" s="177">
        <v>0.12966</v>
      </c>
      <c r="O166" s="177">
        <f>ROUND(E166*N166,2)</f>
        <v>17.03</v>
      </c>
      <c r="P166" s="177">
        <v>0</v>
      </c>
      <c r="Q166" s="177">
        <f>ROUND(E166*P166,2)</f>
        <v>0</v>
      </c>
      <c r="R166" s="179" t="s">
        <v>136</v>
      </c>
      <c r="S166" s="179" t="s">
        <v>125</v>
      </c>
      <c r="T166" s="180" t="s">
        <v>125</v>
      </c>
      <c r="U166" s="159">
        <v>7.1999999999999995E-2</v>
      </c>
      <c r="V166" s="159">
        <f>ROUND(E166*U166,2)</f>
        <v>9.4600000000000009</v>
      </c>
      <c r="W166" s="159"/>
      <c r="X166" s="159" t="s">
        <v>126</v>
      </c>
      <c r="Y166" s="159" t="s">
        <v>127</v>
      </c>
      <c r="Z166" s="149"/>
      <c r="AA166" s="149"/>
      <c r="AB166" s="149"/>
      <c r="AC166" s="149"/>
      <c r="AD166" s="149"/>
      <c r="AE166" s="149"/>
      <c r="AF166" s="149"/>
      <c r="AG166" s="149" t="s">
        <v>128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2" x14ac:dyDescent="0.2">
      <c r="A167" s="156"/>
      <c r="B167" s="157"/>
      <c r="C167" s="191" t="s">
        <v>131</v>
      </c>
      <c r="D167" s="160"/>
      <c r="E167" s="161">
        <v>23.331</v>
      </c>
      <c r="F167" s="159"/>
      <c r="G167" s="159"/>
      <c r="H167" s="159"/>
      <c r="I167" s="159"/>
      <c r="J167" s="159"/>
      <c r="K167" s="159"/>
      <c r="L167" s="159"/>
      <c r="M167" s="159"/>
      <c r="N167" s="158"/>
      <c r="O167" s="158"/>
      <c r="P167" s="158"/>
      <c r="Q167" s="158"/>
      <c r="R167" s="159"/>
      <c r="S167" s="159"/>
      <c r="T167" s="159"/>
      <c r="U167" s="159"/>
      <c r="V167" s="159"/>
      <c r="W167" s="159"/>
      <c r="X167" s="159"/>
      <c r="Y167" s="159"/>
      <c r="Z167" s="149"/>
      <c r="AA167" s="149"/>
      <c r="AB167" s="149"/>
      <c r="AC167" s="149"/>
      <c r="AD167" s="149"/>
      <c r="AE167" s="149"/>
      <c r="AF167" s="149"/>
      <c r="AG167" s="149" t="s">
        <v>132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3" x14ac:dyDescent="0.2">
      <c r="A168" s="156"/>
      <c r="B168" s="157"/>
      <c r="C168" s="191" t="s">
        <v>133</v>
      </c>
      <c r="D168" s="160"/>
      <c r="E168" s="161">
        <v>38</v>
      </c>
      <c r="F168" s="159"/>
      <c r="G168" s="159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9"/>
      <c r="AA168" s="149"/>
      <c r="AB168" s="149"/>
      <c r="AC168" s="149"/>
      <c r="AD168" s="149"/>
      <c r="AE168" s="149"/>
      <c r="AF168" s="149"/>
      <c r="AG168" s="149" t="s">
        <v>132</v>
      </c>
      <c r="AH168" s="149">
        <v>0</v>
      </c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3" x14ac:dyDescent="0.2">
      <c r="A169" s="156"/>
      <c r="B169" s="157"/>
      <c r="C169" s="191" t="s">
        <v>139</v>
      </c>
      <c r="D169" s="160"/>
      <c r="E169" s="161">
        <v>70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9"/>
      <c r="AA169" s="149"/>
      <c r="AB169" s="149"/>
      <c r="AC169" s="149"/>
      <c r="AD169" s="149"/>
      <c r="AE169" s="149"/>
      <c r="AF169" s="149"/>
      <c r="AG169" s="149" t="s">
        <v>132</v>
      </c>
      <c r="AH169" s="149">
        <v>0</v>
      </c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">
      <c r="A170" s="174">
        <v>33</v>
      </c>
      <c r="B170" s="175" t="s">
        <v>307</v>
      </c>
      <c r="C170" s="190" t="s">
        <v>308</v>
      </c>
      <c r="D170" s="176" t="s">
        <v>122</v>
      </c>
      <c r="E170" s="177">
        <v>4</v>
      </c>
      <c r="F170" s="178"/>
      <c r="G170" s="179">
        <f>ROUND(E170*F170,2)</f>
        <v>0</v>
      </c>
      <c r="H170" s="178"/>
      <c r="I170" s="179">
        <f>ROUND(E170*H170,2)</f>
        <v>0</v>
      </c>
      <c r="J170" s="178"/>
      <c r="K170" s="179">
        <f>ROUND(E170*J170,2)</f>
        <v>0</v>
      </c>
      <c r="L170" s="179">
        <v>21</v>
      </c>
      <c r="M170" s="179">
        <f>G170*(1+L170/100)</f>
        <v>0</v>
      </c>
      <c r="N170" s="177">
        <v>8.3500000000000005E-2</v>
      </c>
      <c r="O170" s="177">
        <f>ROUND(E170*N170,2)</f>
        <v>0.33</v>
      </c>
      <c r="P170" s="177">
        <v>0</v>
      </c>
      <c r="Q170" s="177">
        <f>ROUND(E170*P170,2)</f>
        <v>0</v>
      </c>
      <c r="R170" s="179" t="s">
        <v>136</v>
      </c>
      <c r="S170" s="179" t="s">
        <v>125</v>
      </c>
      <c r="T170" s="180" t="s">
        <v>125</v>
      </c>
      <c r="U170" s="159">
        <v>0.25</v>
      </c>
      <c r="V170" s="159">
        <f>ROUND(E170*U170,2)</f>
        <v>1</v>
      </c>
      <c r="W170" s="159"/>
      <c r="X170" s="159" t="s">
        <v>126</v>
      </c>
      <c r="Y170" s="159" t="s">
        <v>127</v>
      </c>
      <c r="Z170" s="149"/>
      <c r="AA170" s="149"/>
      <c r="AB170" s="149"/>
      <c r="AC170" s="149"/>
      <c r="AD170" s="149"/>
      <c r="AE170" s="149"/>
      <c r="AF170" s="149"/>
      <c r="AG170" s="149" t="s">
        <v>128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2" x14ac:dyDescent="0.2">
      <c r="A171" s="156"/>
      <c r="B171" s="157"/>
      <c r="C171" s="258" t="s">
        <v>309</v>
      </c>
      <c r="D171" s="259"/>
      <c r="E171" s="259"/>
      <c r="F171" s="259"/>
      <c r="G171" s="259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9"/>
      <c r="AA171" s="149"/>
      <c r="AB171" s="149"/>
      <c r="AC171" s="149"/>
      <c r="AD171" s="149"/>
      <c r="AE171" s="149"/>
      <c r="AF171" s="149"/>
      <c r="AG171" s="149" t="s">
        <v>138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outlineLevel="2" x14ac:dyDescent="0.2">
      <c r="A172" s="156"/>
      <c r="B172" s="157"/>
      <c r="C172" s="191" t="s">
        <v>310</v>
      </c>
      <c r="D172" s="160"/>
      <c r="E172" s="161">
        <v>4</v>
      </c>
      <c r="F172" s="159"/>
      <c r="G172" s="159"/>
      <c r="H172" s="159"/>
      <c r="I172" s="159"/>
      <c r="J172" s="159"/>
      <c r="K172" s="159"/>
      <c r="L172" s="159"/>
      <c r="M172" s="159"/>
      <c r="N172" s="158"/>
      <c r="O172" s="158"/>
      <c r="P172" s="158"/>
      <c r="Q172" s="158"/>
      <c r="R172" s="159"/>
      <c r="S172" s="159"/>
      <c r="T172" s="159"/>
      <c r="U172" s="159"/>
      <c r="V172" s="159"/>
      <c r="W172" s="159"/>
      <c r="X172" s="159"/>
      <c r="Y172" s="159"/>
      <c r="Z172" s="149"/>
      <c r="AA172" s="149"/>
      <c r="AB172" s="149"/>
      <c r="AC172" s="149"/>
      <c r="AD172" s="149"/>
      <c r="AE172" s="149"/>
      <c r="AF172" s="149"/>
      <c r="AG172" s="149" t="s">
        <v>132</v>
      </c>
      <c r="AH172" s="149">
        <v>0</v>
      </c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ht="22.5" outlineLevel="1" x14ac:dyDescent="0.2">
      <c r="A173" s="182">
        <v>34</v>
      </c>
      <c r="B173" s="183" t="s">
        <v>311</v>
      </c>
      <c r="C173" s="195" t="s">
        <v>312</v>
      </c>
      <c r="D173" s="184" t="s">
        <v>280</v>
      </c>
      <c r="E173" s="185">
        <v>2</v>
      </c>
      <c r="F173" s="186"/>
      <c r="G173" s="187">
        <f>ROUND(E173*F173,2)</f>
        <v>0</v>
      </c>
      <c r="H173" s="186"/>
      <c r="I173" s="187">
        <f>ROUND(E173*H173,2)</f>
        <v>0</v>
      </c>
      <c r="J173" s="186"/>
      <c r="K173" s="187">
        <f>ROUND(E173*J173,2)</f>
        <v>0</v>
      </c>
      <c r="L173" s="187">
        <v>21</v>
      </c>
      <c r="M173" s="187">
        <f>G173*(1+L173/100)</f>
        <v>0</v>
      </c>
      <c r="N173" s="185">
        <v>0.85</v>
      </c>
      <c r="O173" s="185">
        <f>ROUND(E173*N173,2)</f>
        <v>1.7</v>
      </c>
      <c r="P173" s="185">
        <v>0</v>
      </c>
      <c r="Q173" s="185">
        <f>ROUND(E173*P173,2)</f>
        <v>0</v>
      </c>
      <c r="R173" s="187" t="s">
        <v>239</v>
      </c>
      <c r="S173" s="187" t="s">
        <v>125</v>
      </c>
      <c r="T173" s="188" t="s">
        <v>125</v>
      </c>
      <c r="U173" s="159">
        <v>0</v>
      </c>
      <c r="V173" s="159">
        <f>ROUND(E173*U173,2)</f>
        <v>0</v>
      </c>
      <c r="W173" s="159"/>
      <c r="X173" s="159" t="s">
        <v>241</v>
      </c>
      <c r="Y173" s="159" t="s">
        <v>127</v>
      </c>
      <c r="Z173" s="149"/>
      <c r="AA173" s="149"/>
      <c r="AB173" s="149"/>
      <c r="AC173" s="149"/>
      <c r="AD173" s="149"/>
      <c r="AE173" s="149"/>
      <c r="AF173" s="149"/>
      <c r="AG173" s="149" t="s">
        <v>242</v>
      </c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x14ac:dyDescent="0.2">
      <c r="A174" s="167" t="s">
        <v>118</v>
      </c>
      <c r="B174" s="168" t="s">
        <v>74</v>
      </c>
      <c r="C174" s="189" t="s">
        <v>75</v>
      </c>
      <c r="D174" s="169"/>
      <c r="E174" s="170"/>
      <c r="F174" s="171"/>
      <c r="G174" s="171">
        <f>SUMIF(AG175:AG177,"&lt;&gt;NOR",G175:G177)</f>
        <v>0</v>
      </c>
      <c r="H174" s="171"/>
      <c r="I174" s="171">
        <f>SUM(I175:I177)</f>
        <v>0</v>
      </c>
      <c r="J174" s="171"/>
      <c r="K174" s="171">
        <f>SUM(K175:K177)</f>
        <v>0</v>
      </c>
      <c r="L174" s="171"/>
      <c r="M174" s="171">
        <f>SUM(M175:M177)</f>
        <v>0</v>
      </c>
      <c r="N174" s="170"/>
      <c r="O174" s="170">
        <f>SUM(O175:O177)</f>
        <v>0.27</v>
      </c>
      <c r="P174" s="170"/>
      <c r="Q174" s="170">
        <f>SUM(Q175:Q177)</f>
        <v>0</v>
      </c>
      <c r="R174" s="171"/>
      <c r="S174" s="171"/>
      <c r="T174" s="172"/>
      <c r="U174" s="166"/>
      <c r="V174" s="166">
        <f>SUM(V175:V177)</f>
        <v>0</v>
      </c>
      <c r="W174" s="166"/>
      <c r="X174" s="166"/>
      <c r="Y174" s="166"/>
      <c r="AG174" t="s">
        <v>119</v>
      </c>
    </row>
    <row r="175" spans="1:60" ht="22.5" outlineLevel="1" x14ac:dyDescent="0.2">
      <c r="A175" s="174">
        <v>35</v>
      </c>
      <c r="B175" s="175" t="s">
        <v>313</v>
      </c>
      <c r="C175" s="190" t="s">
        <v>314</v>
      </c>
      <c r="D175" s="176" t="s">
        <v>315</v>
      </c>
      <c r="E175" s="177">
        <v>1</v>
      </c>
      <c r="F175" s="178"/>
      <c r="G175" s="179">
        <f>ROUND(E175*F175,2)</f>
        <v>0</v>
      </c>
      <c r="H175" s="178"/>
      <c r="I175" s="179">
        <f>ROUND(E175*H175,2)</f>
        <v>0</v>
      </c>
      <c r="J175" s="178"/>
      <c r="K175" s="179">
        <f>ROUND(E175*J175,2)</f>
        <v>0</v>
      </c>
      <c r="L175" s="179">
        <v>21</v>
      </c>
      <c r="M175" s="179">
        <f>G175*(1+L175/100)</f>
        <v>0</v>
      </c>
      <c r="N175" s="177">
        <v>0.27062000000000003</v>
      </c>
      <c r="O175" s="177">
        <f>ROUND(E175*N175,2)</f>
        <v>0.27</v>
      </c>
      <c r="P175" s="177">
        <v>0</v>
      </c>
      <c r="Q175" s="177">
        <f>ROUND(E175*P175,2)</f>
        <v>0</v>
      </c>
      <c r="R175" s="179"/>
      <c r="S175" s="179" t="s">
        <v>124</v>
      </c>
      <c r="T175" s="180" t="s">
        <v>281</v>
      </c>
      <c r="U175" s="159">
        <v>0</v>
      </c>
      <c r="V175" s="159">
        <f>ROUND(E175*U175,2)</f>
        <v>0</v>
      </c>
      <c r="W175" s="159"/>
      <c r="X175" s="159" t="s">
        <v>193</v>
      </c>
      <c r="Y175" s="159" t="s">
        <v>127</v>
      </c>
      <c r="Z175" s="149"/>
      <c r="AA175" s="149"/>
      <c r="AB175" s="149"/>
      <c r="AC175" s="149"/>
      <c r="AD175" s="149"/>
      <c r="AE175" s="149"/>
      <c r="AF175" s="149"/>
      <c r="AG175" s="149" t="s">
        <v>194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2" x14ac:dyDescent="0.2">
      <c r="A176" s="156"/>
      <c r="B176" s="157"/>
      <c r="C176" s="191" t="s">
        <v>316</v>
      </c>
      <c r="D176" s="160"/>
      <c r="E176" s="161"/>
      <c r="F176" s="159"/>
      <c r="G176" s="159"/>
      <c r="H176" s="159"/>
      <c r="I176" s="159"/>
      <c r="J176" s="159"/>
      <c r="K176" s="159"/>
      <c r="L176" s="159"/>
      <c r="M176" s="159"/>
      <c r="N176" s="158"/>
      <c r="O176" s="158"/>
      <c r="P176" s="158"/>
      <c r="Q176" s="158"/>
      <c r="R176" s="159"/>
      <c r="S176" s="159"/>
      <c r="T176" s="159"/>
      <c r="U176" s="159"/>
      <c r="V176" s="159"/>
      <c r="W176" s="159"/>
      <c r="X176" s="159"/>
      <c r="Y176" s="159"/>
      <c r="Z176" s="149"/>
      <c r="AA176" s="149"/>
      <c r="AB176" s="149"/>
      <c r="AC176" s="149"/>
      <c r="AD176" s="149"/>
      <c r="AE176" s="149"/>
      <c r="AF176" s="149"/>
      <c r="AG176" s="149" t="s">
        <v>132</v>
      </c>
      <c r="AH176" s="149">
        <v>0</v>
      </c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3" x14ac:dyDescent="0.2">
      <c r="A177" s="156"/>
      <c r="B177" s="157"/>
      <c r="C177" s="191" t="s">
        <v>43</v>
      </c>
      <c r="D177" s="160"/>
      <c r="E177" s="161">
        <v>1</v>
      </c>
      <c r="F177" s="159"/>
      <c r="G177" s="159"/>
      <c r="H177" s="159"/>
      <c r="I177" s="159"/>
      <c r="J177" s="159"/>
      <c r="K177" s="159"/>
      <c r="L177" s="159"/>
      <c r="M177" s="159"/>
      <c r="N177" s="158"/>
      <c r="O177" s="158"/>
      <c r="P177" s="158"/>
      <c r="Q177" s="158"/>
      <c r="R177" s="159"/>
      <c r="S177" s="159"/>
      <c r="T177" s="159"/>
      <c r="U177" s="159"/>
      <c r="V177" s="159"/>
      <c r="W177" s="159"/>
      <c r="X177" s="159"/>
      <c r="Y177" s="159"/>
      <c r="Z177" s="149"/>
      <c r="AA177" s="149"/>
      <c r="AB177" s="149"/>
      <c r="AC177" s="149"/>
      <c r="AD177" s="149"/>
      <c r="AE177" s="149"/>
      <c r="AF177" s="149"/>
      <c r="AG177" s="149" t="s">
        <v>132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x14ac:dyDescent="0.2">
      <c r="A178" s="167" t="s">
        <v>118</v>
      </c>
      <c r="B178" s="168" t="s">
        <v>76</v>
      </c>
      <c r="C178" s="189" t="s">
        <v>77</v>
      </c>
      <c r="D178" s="169"/>
      <c r="E178" s="170"/>
      <c r="F178" s="171"/>
      <c r="G178" s="171">
        <f>SUMIF(AG179:AG192,"&lt;&gt;NOR",G179:G192)</f>
        <v>0</v>
      </c>
      <c r="H178" s="171"/>
      <c r="I178" s="171">
        <f>SUM(I179:I192)</f>
        <v>0</v>
      </c>
      <c r="J178" s="171"/>
      <c r="K178" s="171">
        <f>SUM(K179:K192)</f>
        <v>0</v>
      </c>
      <c r="L178" s="171"/>
      <c r="M178" s="171">
        <f>SUM(M179:M192)</f>
        <v>0</v>
      </c>
      <c r="N178" s="170"/>
      <c r="O178" s="170">
        <f>SUM(O179:O192)</f>
        <v>23.43</v>
      </c>
      <c r="P178" s="170"/>
      <c r="Q178" s="170">
        <f>SUM(Q179:Q192)</f>
        <v>0</v>
      </c>
      <c r="R178" s="171"/>
      <c r="S178" s="171"/>
      <c r="T178" s="172"/>
      <c r="U178" s="166"/>
      <c r="V178" s="166">
        <f>SUM(V179:V192)</f>
        <v>53.2</v>
      </c>
      <c r="W178" s="166"/>
      <c r="X178" s="166"/>
      <c r="Y178" s="166"/>
      <c r="AG178" t="s">
        <v>119</v>
      </c>
    </row>
    <row r="179" spans="1:60" ht="33.75" outlineLevel="1" x14ac:dyDescent="0.2">
      <c r="A179" s="174">
        <v>36</v>
      </c>
      <c r="B179" s="175" t="s">
        <v>317</v>
      </c>
      <c r="C179" s="190" t="s">
        <v>318</v>
      </c>
      <c r="D179" s="176" t="s">
        <v>211</v>
      </c>
      <c r="E179" s="177">
        <v>67.430000000000007</v>
      </c>
      <c r="F179" s="178"/>
      <c r="G179" s="179">
        <f>ROUND(E179*F179,2)</f>
        <v>0</v>
      </c>
      <c r="H179" s="178"/>
      <c r="I179" s="179">
        <f>ROUND(E179*H179,2)</f>
        <v>0</v>
      </c>
      <c r="J179" s="178"/>
      <c r="K179" s="179">
        <f>ROUND(E179*J179,2)</f>
        <v>0</v>
      </c>
      <c r="L179" s="179">
        <v>21</v>
      </c>
      <c r="M179" s="179">
        <f>G179*(1+L179/100)</f>
        <v>0</v>
      </c>
      <c r="N179" s="177">
        <v>0.22133</v>
      </c>
      <c r="O179" s="177">
        <f>ROUND(E179*N179,2)</f>
        <v>14.92</v>
      </c>
      <c r="P179" s="177">
        <v>0</v>
      </c>
      <c r="Q179" s="177">
        <f>ROUND(E179*P179,2)</f>
        <v>0</v>
      </c>
      <c r="R179" s="179" t="s">
        <v>136</v>
      </c>
      <c r="S179" s="179" t="s">
        <v>125</v>
      </c>
      <c r="T179" s="180" t="s">
        <v>125</v>
      </c>
      <c r="U179" s="159">
        <v>0.27200000000000002</v>
      </c>
      <c r="V179" s="159">
        <f>ROUND(E179*U179,2)</f>
        <v>18.34</v>
      </c>
      <c r="W179" s="159"/>
      <c r="X179" s="159" t="s">
        <v>126</v>
      </c>
      <c r="Y179" s="159" t="s">
        <v>127</v>
      </c>
      <c r="Z179" s="149"/>
      <c r="AA179" s="149"/>
      <c r="AB179" s="149"/>
      <c r="AC179" s="149"/>
      <c r="AD179" s="149"/>
      <c r="AE179" s="149"/>
      <c r="AF179" s="149"/>
      <c r="AG179" s="149" t="s">
        <v>128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2" x14ac:dyDescent="0.2">
      <c r="A180" s="156"/>
      <c r="B180" s="157"/>
      <c r="C180" s="258" t="s">
        <v>319</v>
      </c>
      <c r="D180" s="259"/>
      <c r="E180" s="259"/>
      <c r="F180" s="259"/>
      <c r="G180" s="259"/>
      <c r="H180" s="159"/>
      <c r="I180" s="159"/>
      <c r="J180" s="159"/>
      <c r="K180" s="159"/>
      <c r="L180" s="159"/>
      <c r="M180" s="159"/>
      <c r="N180" s="158"/>
      <c r="O180" s="158"/>
      <c r="P180" s="158"/>
      <c r="Q180" s="158"/>
      <c r="R180" s="159"/>
      <c r="S180" s="159"/>
      <c r="T180" s="159"/>
      <c r="U180" s="159"/>
      <c r="V180" s="159"/>
      <c r="W180" s="159"/>
      <c r="X180" s="159"/>
      <c r="Y180" s="159"/>
      <c r="Z180" s="149"/>
      <c r="AA180" s="149"/>
      <c r="AB180" s="149"/>
      <c r="AC180" s="149"/>
      <c r="AD180" s="149"/>
      <c r="AE180" s="149"/>
      <c r="AF180" s="149"/>
      <c r="AG180" s="149" t="s">
        <v>138</v>
      </c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2" x14ac:dyDescent="0.2">
      <c r="A181" s="156"/>
      <c r="B181" s="157"/>
      <c r="C181" s="191" t="s">
        <v>213</v>
      </c>
      <c r="D181" s="160"/>
      <c r="E181" s="161">
        <v>33.33</v>
      </c>
      <c r="F181" s="159"/>
      <c r="G181" s="159"/>
      <c r="H181" s="159"/>
      <c r="I181" s="159"/>
      <c r="J181" s="159"/>
      <c r="K181" s="159"/>
      <c r="L181" s="159"/>
      <c r="M181" s="159"/>
      <c r="N181" s="158"/>
      <c r="O181" s="158"/>
      <c r="P181" s="158"/>
      <c r="Q181" s="158"/>
      <c r="R181" s="159"/>
      <c r="S181" s="159"/>
      <c r="T181" s="159"/>
      <c r="U181" s="159"/>
      <c r="V181" s="159"/>
      <c r="W181" s="159"/>
      <c r="X181" s="159"/>
      <c r="Y181" s="159"/>
      <c r="Z181" s="149"/>
      <c r="AA181" s="149"/>
      <c r="AB181" s="149"/>
      <c r="AC181" s="149"/>
      <c r="AD181" s="149"/>
      <c r="AE181" s="149"/>
      <c r="AF181" s="149"/>
      <c r="AG181" s="149" t="s">
        <v>132</v>
      </c>
      <c r="AH181" s="149">
        <v>0</v>
      </c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3" x14ac:dyDescent="0.2">
      <c r="A182" s="156"/>
      <c r="B182" s="157"/>
      <c r="C182" s="191" t="s">
        <v>214</v>
      </c>
      <c r="D182" s="160"/>
      <c r="E182" s="161">
        <v>7.51</v>
      </c>
      <c r="F182" s="159"/>
      <c r="G182" s="159"/>
      <c r="H182" s="159"/>
      <c r="I182" s="159"/>
      <c r="J182" s="159"/>
      <c r="K182" s="159"/>
      <c r="L182" s="159"/>
      <c r="M182" s="159"/>
      <c r="N182" s="158"/>
      <c r="O182" s="158"/>
      <c r="P182" s="158"/>
      <c r="Q182" s="158"/>
      <c r="R182" s="159"/>
      <c r="S182" s="159"/>
      <c r="T182" s="159"/>
      <c r="U182" s="159"/>
      <c r="V182" s="159"/>
      <c r="W182" s="159"/>
      <c r="X182" s="159"/>
      <c r="Y182" s="159"/>
      <c r="Z182" s="149"/>
      <c r="AA182" s="149"/>
      <c r="AB182" s="149"/>
      <c r="AC182" s="149"/>
      <c r="AD182" s="149"/>
      <c r="AE182" s="149"/>
      <c r="AF182" s="149"/>
      <c r="AG182" s="149" t="s">
        <v>132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3" x14ac:dyDescent="0.2">
      <c r="A183" s="156"/>
      <c r="B183" s="157"/>
      <c r="C183" s="191" t="s">
        <v>215</v>
      </c>
      <c r="D183" s="160"/>
      <c r="E183" s="161">
        <v>21.79</v>
      </c>
      <c r="F183" s="159"/>
      <c r="G183" s="159"/>
      <c r="H183" s="159"/>
      <c r="I183" s="159"/>
      <c r="J183" s="159"/>
      <c r="K183" s="159"/>
      <c r="L183" s="159"/>
      <c r="M183" s="159"/>
      <c r="N183" s="158"/>
      <c r="O183" s="158"/>
      <c r="P183" s="158"/>
      <c r="Q183" s="158"/>
      <c r="R183" s="159"/>
      <c r="S183" s="159"/>
      <c r="T183" s="159"/>
      <c r="U183" s="159"/>
      <c r="V183" s="159"/>
      <c r="W183" s="159"/>
      <c r="X183" s="159"/>
      <c r="Y183" s="159"/>
      <c r="Z183" s="149"/>
      <c r="AA183" s="149"/>
      <c r="AB183" s="149"/>
      <c r="AC183" s="149"/>
      <c r="AD183" s="149"/>
      <c r="AE183" s="149"/>
      <c r="AF183" s="149"/>
      <c r="AG183" s="149" t="s">
        <v>132</v>
      </c>
      <c r="AH183" s="149">
        <v>0</v>
      </c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3" x14ac:dyDescent="0.2">
      <c r="A184" s="156"/>
      <c r="B184" s="157"/>
      <c r="C184" s="191" t="s">
        <v>216</v>
      </c>
      <c r="D184" s="160"/>
      <c r="E184" s="161">
        <v>4.8</v>
      </c>
      <c r="F184" s="159"/>
      <c r="G184" s="159"/>
      <c r="H184" s="159"/>
      <c r="I184" s="159"/>
      <c r="J184" s="159"/>
      <c r="K184" s="159"/>
      <c r="L184" s="159"/>
      <c r="M184" s="159"/>
      <c r="N184" s="158"/>
      <c r="O184" s="158"/>
      <c r="P184" s="158"/>
      <c r="Q184" s="158"/>
      <c r="R184" s="159"/>
      <c r="S184" s="159"/>
      <c r="T184" s="159"/>
      <c r="U184" s="159"/>
      <c r="V184" s="159"/>
      <c r="W184" s="159"/>
      <c r="X184" s="159"/>
      <c r="Y184" s="159"/>
      <c r="Z184" s="149"/>
      <c r="AA184" s="149"/>
      <c r="AB184" s="149"/>
      <c r="AC184" s="149"/>
      <c r="AD184" s="149"/>
      <c r="AE184" s="149"/>
      <c r="AF184" s="149"/>
      <c r="AG184" s="149" t="s">
        <v>132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1" x14ac:dyDescent="0.2">
      <c r="A185" s="174">
        <v>37</v>
      </c>
      <c r="B185" s="175" t="s">
        <v>320</v>
      </c>
      <c r="C185" s="190" t="s">
        <v>321</v>
      </c>
      <c r="D185" s="176" t="s">
        <v>142</v>
      </c>
      <c r="E185" s="177">
        <v>3.3715000000000002</v>
      </c>
      <c r="F185" s="178"/>
      <c r="G185" s="179">
        <f>ROUND(E185*F185,2)</f>
        <v>0</v>
      </c>
      <c r="H185" s="178"/>
      <c r="I185" s="179">
        <f>ROUND(E185*H185,2)</f>
        <v>0</v>
      </c>
      <c r="J185" s="178"/>
      <c r="K185" s="179">
        <f>ROUND(E185*J185,2)</f>
        <v>0</v>
      </c>
      <c r="L185" s="179">
        <v>21</v>
      </c>
      <c r="M185" s="179">
        <f>G185*(1+L185/100)</f>
        <v>0</v>
      </c>
      <c r="N185" s="177">
        <v>2.5249999999999999</v>
      </c>
      <c r="O185" s="177">
        <f>ROUND(E185*N185,2)</f>
        <v>8.51</v>
      </c>
      <c r="P185" s="177">
        <v>0</v>
      </c>
      <c r="Q185" s="177">
        <f>ROUND(E185*P185,2)</f>
        <v>0</v>
      </c>
      <c r="R185" s="179" t="s">
        <v>136</v>
      </c>
      <c r="S185" s="179" t="s">
        <v>125</v>
      </c>
      <c r="T185" s="180" t="s">
        <v>125</v>
      </c>
      <c r="U185" s="159">
        <v>1.4419999999999999</v>
      </c>
      <c r="V185" s="159">
        <f>ROUND(E185*U185,2)</f>
        <v>4.8600000000000003</v>
      </c>
      <c r="W185" s="159"/>
      <c r="X185" s="159" t="s">
        <v>126</v>
      </c>
      <c r="Y185" s="159" t="s">
        <v>127</v>
      </c>
      <c r="Z185" s="149"/>
      <c r="AA185" s="149"/>
      <c r="AB185" s="149"/>
      <c r="AC185" s="149"/>
      <c r="AD185" s="149"/>
      <c r="AE185" s="149"/>
      <c r="AF185" s="149"/>
      <c r="AG185" s="149" t="s">
        <v>128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2" x14ac:dyDescent="0.2">
      <c r="A186" s="156"/>
      <c r="B186" s="157"/>
      <c r="C186" s="258" t="s">
        <v>322</v>
      </c>
      <c r="D186" s="259"/>
      <c r="E186" s="259"/>
      <c r="F186" s="259"/>
      <c r="G186" s="259"/>
      <c r="H186" s="159"/>
      <c r="I186" s="159"/>
      <c r="J186" s="159"/>
      <c r="K186" s="159"/>
      <c r="L186" s="159"/>
      <c r="M186" s="159"/>
      <c r="N186" s="158"/>
      <c r="O186" s="158"/>
      <c r="P186" s="158"/>
      <c r="Q186" s="158"/>
      <c r="R186" s="159"/>
      <c r="S186" s="159"/>
      <c r="T186" s="159"/>
      <c r="U186" s="159"/>
      <c r="V186" s="159"/>
      <c r="W186" s="159"/>
      <c r="X186" s="159"/>
      <c r="Y186" s="159"/>
      <c r="Z186" s="149"/>
      <c r="AA186" s="149"/>
      <c r="AB186" s="149"/>
      <c r="AC186" s="149"/>
      <c r="AD186" s="149"/>
      <c r="AE186" s="149"/>
      <c r="AF186" s="149"/>
      <c r="AG186" s="149" t="s">
        <v>138</v>
      </c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2" x14ac:dyDescent="0.2">
      <c r="A187" s="156"/>
      <c r="B187" s="157"/>
      <c r="C187" s="191" t="s">
        <v>323</v>
      </c>
      <c r="D187" s="160"/>
      <c r="E187" s="161">
        <v>1.6665000000000001</v>
      </c>
      <c r="F187" s="159"/>
      <c r="G187" s="159"/>
      <c r="H187" s="159"/>
      <c r="I187" s="159"/>
      <c r="J187" s="159"/>
      <c r="K187" s="159"/>
      <c r="L187" s="159"/>
      <c r="M187" s="159"/>
      <c r="N187" s="158"/>
      <c r="O187" s="158"/>
      <c r="P187" s="158"/>
      <c r="Q187" s="158"/>
      <c r="R187" s="159"/>
      <c r="S187" s="159"/>
      <c r="T187" s="159"/>
      <c r="U187" s="159"/>
      <c r="V187" s="159"/>
      <c r="W187" s="159"/>
      <c r="X187" s="159"/>
      <c r="Y187" s="159"/>
      <c r="Z187" s="149"/>
      <c r="AA187" s="149"/>
      <c r="AB187" s="149"/>
      <c r="AC187" s="149"/>
      <c r="AD187" s="149"/>
      <c r="AE187" s="149"/>
      <c r="AF187" s="149"/>
      <c r="AG187" s="149" t="s">
        <v>132</v>
      </c>
      <c r="AH187" s="149">
        <v>0</v>
      </c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outlineLevel="3" x14ac:dyDescent="0.2">
      <c r="A188" s="156"/>
      <c r="B188" s="157"/>
      <c r="C188" s="191" t="s">
        <v>324</v>
      </c>
      <c r="D188" s="160"/>
      <c r="E188" s="161">
        <v>0.3755</v>
      </c>
      <c r="F188" s="159"/>
      <c r="G188" s="159"/>
      <c r="H188" s="159"/>
      <c r="I188" s="159"/>
      <c r="J188" s="159"/>
      <c r="K188" s="159"/>
      <c r="L188" s="159"/>
      <c r="M188" s="159"/>
      <c r="N188" s="158"/>
      <c r="O188" s="158"/>
      <c r="P188" s="158"/>
      <c r="Q188" s="158"/>
      <c r="R188" s="159"/>
      <c r="S188" s="159"/>
      <c r="T188" s="159"/>
      <c r="U188" s="159"/>
      <c r="V188" s="159"/>
      <c r="W188" s="159"/>
      <c r="X188" s="159"/>
      <c r="Y188" s="159"/>
      <c r="Z188" s="149"/>
      <c r="AA188" s="149"/>
      <c r="AB188" s="149"/>
      <c r="AC188" s="149"/>
      <c r="AD188" s="149"/>
      <c r="AE188" s="149"/>
      <c r="AF188" s="149"/>
      <c r="AG188" s="149" t="s">
        <v>132</v>
      </c>
      <c r="AH188" s="149">
        <v>0</v>
      </c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3" x14ac:dyDescent="0.2">
      <c r="A189" s="156"/>
      <c r="B189" s="157"/>
      <c r="C189" s="191" t="s">
        <v>325</v>
      </c>
      <c r="D189" s="160"/>
      <c r="E189" s="161">
        <v>1.0894999999999999</v>
      </c>
      <c r="F189" s="159"/>
      <c r="G189" s="159"/>
      <c r="H189" s="159"/>
      <c r="I189" s="159"/>
      <c r="J189" s="159"/>
      <c r="K189" s="159"/>
      <c r="L189" s="159"/>
      <c r="M189" s="159"/>
      <c r="N189" s="158"/>
      <c r="O189" s="158"/>
      <c r="P189" s="158"/>
      <c r="Q189" s="158"/>
      <c r="R189" s="159"/>
      <c r="S189" s="159"/>
      <c r="T189" s="159"/>
      <c r="U189" s="159"/>
      <c r="V189" s="159"/>
      <c r="W189" s="159"/>
      <c r="X189" s="159"/>
      <c r="Y189" s="159"/>
      <c r="Z189" s="149"/>
      <c r="AA189" s="149"/>
      <c r="AB189" s="149"/>
      <c r="AC189" s="149"/>
      <c r="AD189" s="149"/>
      <c r="AE189" s="149"/>
      <c r="AF189" s="149"/>
      <c r="AG189" s="149" t="s">
        <v>132</v>
      </c>
      <c r="AH189" s="149">
        <v>0</v>
      </c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3" x14ac:dyDescent="0.2">
      <c r="A190" s="156"/>
      <c r="B190" s="157"/>
      <c r="C190" s="191" t="s">
        <v>326</v>
      </c>
      <c r="D190" s="160"/>
      <c r="E190" s="161">
        <v>0.24</v>
      </c>
      <c r="F190" s="159"/>
      <c r="G190" s="159"/>
      <c r="H190" s="159"/>
      <c r="I190" s="159"/>
      <c r="J190" s="159"/>
      <c r="K190" s="159"/>
      <c r="L190" s="159"/>
      <c r="M190" s="159"/>
      <c r="N190" s="158"/>
      <c r="O190" s="158"/>
      <c r="P190" s="158"/>
      <c r="Q190" s="158"/>
      <c r="R190" s="159"/>
      <c r="S190" s="159"/>
      <c r="T190" s="159"/>
      <c r="U190" s="159"/>
      <c r="V190" s="159"/>
      <c r="W190" s="159"/>
      <c r="X190" s="159"/>
      <c r="Y190" s="159"/>
      <c r="Z190" s="149"/>
      <c r="AA190" s="149"/>
      <c r="AB190" s="149"/>
      <c r="AC190" s="149"/>
      <c r="AD190" s="149"/>
      <c r="AE190" s="149"/>
      <c r="AF190" s="149"/>
      <c r="AG190" s="149" t="s">
        <v>132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1" x14ac:dyDescent="0.2">
      <c r="A191" s="174">
        <v>38</v>
      </c>
      <c r="B191" s="175" t="s">
        <v>327</v>
      </c>
      <c r="C191" s="190" t="s">
        <v>328</v>
      </c>
      <c r="D191" s="176" t="s">
        <v>329</v>
      </c>
      <c r="E191" s="177">
        <v>30</v>
      </c>
      <c r="F191" s="178"/>
      <c r="G191" s="179">
        <f>ROUND(E191*F191,2)</f>
        <v>0</v>
      </c>
      <c r="H191" s="178"/>
      <c r="I191" s="179">
        <f>ROUND(E191*H191,2)</f>
        <v>0</v>
      </c>
      <c r="J191" s="178"/>
      <c r="K191" s="179">
        <f>ROUND(E191*J191,2)</f>
        <v>0</v>
      </c>
      <c r="L191" s="179">
        <v>21</v>
      </c>
      <c r="M191" s="179">
        <f>G191*(1+L191/100)</f>
        <v>0</v>
      </c>
      <c r="N191" s="177">
        <v>0</v>
      </c>
      <c r="O191" s="177">
        <f>ROUND(E191*N191,2)</f>
        <v>0</v>
      </c>
      <c r="P191" s="177">
        <v>0</v>
      </c>
      <c r="Q191" s="177">
        <f>ROUND(E191*P191,2)</f>
        <v>0</v>
      </c>
      <c r="R191" s="179"/>
      <c r="S191" s="179" t="s">
        <v>125</v>
      </c>
      <c r="T191" s="180" t="s">
        <v>125</v>
      </c>
      <c r="U191" s="159">
        <v>1</v>
      </c>
      <c r="V191" s="159">
        <f>ROUND(E191*U191,2)</f>
        <v>30</v>
      </c>
      <c r="W191" s="159"/>
      <c r="X191" s="159" t="s">
        <v>126</v>
      </c>
      <c r="Y191" s="159" t="s">
        <v>127</v>
      </c>
      <c r="Z191" s="149"/>
      <c r="AA191" s="149"/>
      <c r="AB191" s="149"/>
      <c r="AC191" s="149"/>
      <c r="AD191" s="149"/>
      <c r="AE191" s="149"/>
      <c r="AF191" s="149"/>
      <c r="AG191" s="149" t="s">
        <v>128</v>
      </c>
      <c r="AH191" s="149"/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2" x14ac:dyDescent="0.2">
      <c r="A192" s="156"/>
      <c r="B192" s="157"/>
      <c r="C192" s="191" t="s">
        <v>330</v>
      </c>
      <c r="D192" s="160"/>
      <c r="E192" s="161">
        <v>30</v>
      </c>
      <c r="F192" s="159"/>
      <c r="G192" s="159"/>
      <c r="H192" s="159"/>
      <c r="I192" s="159"/>
      <c r="J192" s="159"/>
      <c r="K192" s="159"/>
      <c r="L192" s="159"/>
      <c r="M192" s="159"/>
      <c r="N192" s="158"/>
      <c r="O192" s="158"/>
      <c r="P192" s="158"/>
      <c r="Q192" s="158"/>
      <c r="R192" s="159"/>
      <c r="S192" s="159"/>
      <c r="T192" s="159"/>
      <c r="U192" s="159"/>
      <c r="V192" s="159"/>
      <c r="W192" s="159"/>
      <c r="X192" s="159"/>
      <c r="Y192" s="159"/>
      <c r="Z192" s="149"/>
      <c r="AA192" s="149"/>
      <c r="AB192" s="149"/>
      <c r="AC192" s="149"/>
      <c r="AD192" s="149"/>
      <c r="AE192" s="149"/>
      <c r="AF192" s="149"/>
      <c r="AG192" s="149" t="s">
        <v>132</v>
      </c>
      <c r="AH192" s="149">
        <v>0</v>
      </c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x14ac:dyDescent="0.2">
      <c r="A193" s="167" t="s">
        <v>118</v>
      </c>
      <c r="B193" s="168" t="s">
        <v>78</v>
      </c>
      <c r="C193" s="189" t="s">
        <v>79</v>
      </c>
      <c r="D193" s="169"/>
      <c r="E193" s="170"/>
      <c r="F193" s="171"/>
      <c r="G193" s="171">
        <f>SUMIF(AG194:AG199,"&lt;&gt;NOR",G194:G199)</f>
        <v>0</v>
      </c>
      <c r="H193" s="171"/>
      <c r="I193" s="171">
        <f>SUM(I194:I199)</f>
        <v>0</v>
      </c>
      <c r="J193" s="171"/>
      <c r="K193" s="171">
        <f>SUM(K194:K199)</f>
        <v>0</v>
      </c>
      <c r="L193" s="171"/>
      <c r="M193" s="171">
        <f>SUM(M194:M199)</f>
        <v>0</v>
      </c>
      <c r="N193" s="170"/>
      <c r="O193" s="170">
        <f>SUM(O194:O199)</f>
        <v>195.94</v>
      </c>
      <c r="P193" s="170"/>
      <c r="Q193" s="170">
        <f>SUM(Q194:Q199)</f>
        <v>0</v>
      </c>
      <c r="R193" s="171"/>
      <c r="S193" s="171"/>
      <c r="T193" s="172"/>
      <c r="U193" s="166"/>
      <c r="V193" s="166">
        <f>SUM(V194:V199)</f>
        <v>0</v>
      </c>
      <c r="W193" s="166"/>
      <c r="X193" s="166"/>
      <c r="Y193" s="166"/>
      <c r="AG193" t="s">
        <v>119</v>
      </c>
    </row>
    <row r="194" spans="1:60" ht="22.5" outlineLevel="1" x14ac:dyDescent="0.2">
      <c r="A194" s="174">
        <v>39</v>
      </c>
      <c r="B194" s="175" t="s">
        <v>331</v>
      </c>
      <c r="C194" s="190" t="s">
        <v>332</v>
      </c>
      <c r="D194" s="176" t="s">
        <v>333</v>
      </c>
      <c r="E194" s="177">
        <v>36.75</v>
      </c>
      <c r="F194" s="178"/>
      <c r="G194" s="179">
        <f>ROUND(E194*F194,2)</f>
        <v>0</v>
      </c>
      <c r="H194" s="178"/>
      <c r="I194" s="179">
        <f>ROUND(E194*H194,2)</f>
        <v>0</v>
      </c>
      <c r="J194" s="178"/>
      <c r="K194" s="179">
        <f>ROUND(E194*J194,2)</f>
        <v>0</v>
      </c>
      <c r="L194" s="179">
        <v>21</v>
      </c>
      <c r="M194" s="179">
        <f>G194*(1+L194/100)</f>
        <v>0</v>
      </c>
      <c r="N194" s="177">
        <v>5.1905599999999996</v>
      </c>
      <c r="O194" s="177">
        <f>ROUND(E194*N194,2)</f>
        <v>190.75</v>
      </c>
      <c r="P194" s="177">
        <v>0</v>
      </c>
      <c r="Q194" s="177">
        <f>ROUND(E194*P194,2)</f>
        <v>0</v>
      </c>
      <c r="R194" s="179"/>
      <c r="S194" s="179" t="s">
        <v>124</v>
      </c>
      <c r="T194" s="180" t="s">
        <v>281</v>
      </c>
      <c r="U194" s="159">
        <v>0</v>
      </c>
      <c r="V194" s="159">
        <f>ROUND(E194*U194,2)</f>
        <v>0</v>
      </c>
      <c r="W194" s="159"/>
      <c r="X194" s="159" t="s">
        <v>126</v>
      </c>
      <c r="Y194" s="159" t="s">
        <v>127</v>
      </c>
      <c r="Z194" s="149"/>
      <c r="AA194" s="149"/>
      <c r="AB194" s="149"/>
      <c r="AC194" s="149"/>
      <c r="AD194" s="149"/>
      <c r="AE194" s="149"/>
      <c r="AF194" s="149"/>
      <c r="AG194" s="149" t="s">
        <v>128</v>
      </c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2" x14ac:dyDescent="0.2">
      <c r="A195" s="156"/>
      <c r="B195" s="157"/>
      <c r="C195" s="191" t="s">
        <v>316</v>
      </c>
      <c r="D195" s="160"/>
      <c r="E195" s="161"/>
      <c r="F195" s="159"/>
      <c r="G195" s="159"/>
      <c r="H195" s="159"/>
      <c r="I195" s="159"/>
      <c r="J195" s="159"/>
      <c r="K195" s="159"/>
      <c r="L195" s="159"/>
      <c r="M195" s="159"/>
      <c r="N195" s="158"/>
      <c r="O195" s="158"/>
      <c r="P195" s="158"/>
      <c r="Q195" s="158"/>
      <c r="R195" s="159"/>
      <c r="S195" s="159"/>
      <c r="T195" s="159"/>
      <c r="U195" s="159"/>
      <c r="V195" s="159"/>
      <c r="W195" s="159"/>
      <c r="X195" s="159"/>
      <c r="Y195" s="159"/>
      <c r="Z195" s="149"/>
      <c r="AA195" s="149"/>
      <c r="AB195" s="149"/>
      <c r="AC195" s="149"/>
      <c r="AD195" s="149"/>
      <c r="AE195" s="149"/>
      <c r="AF195" s="149"/>
      <c r="AG195" s="149" t="s">
        <v>132</v>
      </c>
      <c r="AH195" s="149">
        <v>0</v>
      </c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3" x14ac:dyDescent="0.2">
      <c r="A196" s="156"/>
      <c r="B196" s="157"/>
      <c r="C196" s="191" t="s">
        <v>334</v>
      </c>
      <c r="D196" s="160"/>
      <c r="E196" s="161">
        <v>36.75</v>
      </c>
      <c r="F196" s="159"/>
      <c r="G196" s="159"/>
      <c r="H196" s="159"/>
      <c r="I196" s="159"/>
      <c r="J196" s="159"/>
      <c r="K196" s="159"/>
      <c r="L196" s="159"/>
      <c r="M196" s="159"/>
      <c r="N196" s="158"/>
      <c r="O196" s="158"/>
      <c r="P196" s="158"/>
      <c r="Q196" s="158"/>
      <c r="R196" s="159"/>
      <c r="S196" s="159"/>
      <c r="T196" s="159"/>
      <c r="U196" s="159"/>
      <c r="V196" s="159"/>
      <c r="W196" s="159"/>
      <c r="X196" s="159"/>
      <c r="Y196" s="159"/>
      <c r="Z196" s="149"/>
      <c r="AA196" s="149"/>
      <c r="AB196" s="149"/>
      <c r="AC196" s="149"/>
      <c r="AD196" s="149"/>
      <c r="AE196" s="149"/>
      <c r="AF196" s="149"/>
      <c r="AG196" s="149" t="s">
        <v>132</v>
      </c>
      <c r="AH196" s="149">
        <v>0</v>
      </c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1" x14ac:dyDescent="0.2">
      <c r="A197" s="174">
        <v>40</v>
      </c>
      <c r="B197" s="175" t="s">
        <v>335</v>
      </c>
      <c r="C197" s="190" t="s">
        <v>336</v>
      </c>
      <c r="D197" s="176" t="s">
        <v>337</v>
      </c>
      <c r="E197" s="177">
        <v>1</v>
      </c>
      <c r="F197" s="178"/>
      <c r="G197" s="179">
        <f>ROUND(E197*F197,2)</f>
        <v>0</v>
      </c>
      <c r="H197" s="178"/>
      <c r="I197" s="179">
        <f>ROUND(E197*H197,2)</f>
        <v>0</v>
      </c>
      <c r="J197" s="178"/>
      <c r="K197" s="179">
        <f>ROUND(E197*J197,2)</f>
        <v>0</v>
      </c>
      <c r="L197" s="179">
        <v>21</v>
      </c>
      <c r="M197" s="179">
        <f>G197*(1+L197/100)</f>
        <v>0</v>
      </c>
      <c r="N197" s="177">
        <v>5.1905599999999996</v>
      </c>
      <c r="O197" s="177">
        <f>ROUND(E197*N197,2)</f>
        <v>5.19</v>
      </c>
      <c r="P197" s="177">
        <v>0</v>
      </c>
      <c r="Q197" s="177">
        <f>ROUND(E197*P197,2)</f>
        <v>0</v>
      </c>
      <c r="R197" s="179"/>
      <c r="S197" s="179" t="s">
        <v>124</v>
      </c>
      <c r="T197" s="180" t="s">
        <v>281</v>
      </c>
      <c r="U197" s="159">
        <v>0</v>
      </c>
      <c r="V197" s="159">
        <f>ROUND(E197*U197,2)</f>
        <v>0</v>
      </c>
      <c r="W197" s="159"/>
      <c r="X197" s="159" t="s">
        <v>126</v>
      </c>
      <c r="Y197" s="159" t="s">
        <v>127</v>
      </c>
      <c r="Z197" s="149"/>
      <c r="AA197" s="149"/>
      <c r="AB197" s="149"/>
      <c r="AC197" s="149"/>
      <c r="AD197" s="149"/>
      <c r="AE197" s="149"/>
      <c r="AF197" s="149"/>
      <c r="AG197" s="149" t="s">
        <v>128</v>
      </c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2" x14ac:dyDescent="0.2">
      <c r="A198" s="156"/>
      <c r="B198" s="157"/>
      <c r="C198" s="191" t="s">
        <v>316</v>
      </c>
      <c r="D198" s="160"/>
      <c r="E198" s="161"/>
      <c r="F198" s="159"/>
      <c r="G198" s="159"/>
      <c r="H198" s="159"/>
      <c r="I198" s="159"/>
      <c r="J198" s="159"/>
      <c r="K198" s="159"/>
      <c r="L198" s="159"/>
      <c r="M198" s="159"/>
      <c r="N198" s="158"/>
      <c r="O198" s="158"/>
      <c r="P198" s="158"/>
      <c r="Q198" s="158"/>
      <c r="R198" s="159"/>
      <c r="S198" s="159"/>
      <c r="T198" s="159"/>
      <c r="U198" s="159"/>
      <c r="V198" s="159"/>
      <c r="W198" s="159"/>
      <c r="X198" s="159"/>
      <c r="Y198" s="159"/>
      <c r="Z198" s="149"/>
      <c r="AA198" s="149"/>
      <c r="AB198" s="149"/>
      <c r="AC198" s="149"/>
      <c r="AD198" s="149"/>
      <c r="AE198" s="149"/>
      <c r="AF198" s="149"/>
      <c r="AG198" s="149" t="s">
        <v>132</v>
      </c>
      <c r="AH198" s="149">
        <v>0</v>
      </c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3" x14ac:dyDescent="0.2">
      <c r="A199" s="156"/>
      <c r="B199" s="157"/>
      <c r="C199" s="191" t="s">
        <v>43</v>
      </c>
      <c r="D199" s="160"/>
      <c r="E199" s="161">
        <v>1</v>
      </c>
      <c r="F199" s="159"/>
      <c r="G199" s="159"/>
      <c r="H199" s="159"/>
      <c r="I199" s="159"/>
      <c r="J199" s="159"/>
      <c r="K199" s="159"/>
      <c r="L199" s="159"/>
      <c r="M199" s="159"/>
      <c r="N199" s="158"/>
      <c r="O199" s="158"/>
      <c r="P199" s="158"/>
      <c r="Q199" s="158"/>
      <c r="R199" s="159"/>
      <c r="S199" s="159"/>
      <c r="T199" s="159"/>
      <c r="U199" s="159"/>
      <c r="V199" s="159"/>
      <c r="W199" s="159"/>
      <c r="X199" s="159"/>
      <c r="Y199" s="159"/>
      <c r="Z199" s="149"/>
      <c r="AA199" s="149"/>
      <c r="AB199" s="149"/>
      <c r="AC199" s="149"/>
      <c r="AD199" s="149"/>
      <c r="AE199" s="149"/>
      <c r="AF199" s="149"/>
      <c r="AG199" s="149" t="s">
        <v>132</v>
      </c>
      <c r="AH199" s="149">
        <v>0</v>
      </c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x14ac:dyDescent="0.2">
      <c r="A200" s="167" t="s">
        <v>118</v>
      </c>
      <c r="B200" s="168" t="s">
        <v>80</v>
      </c>
      <c r="C200" s="189" t="s">
        <v>81</v>
      </c>
      <c r="D200" s="169"/>
      <c r="E200" s="170"/>
      <c r="F200" s="171"/>
      <c r="G200" s="171">
        <f>SUMIF(AG201:AG211,"&lt;&gt;NOR",G201:G211)</f>
        <v>0</v>
      </c>
      <c r="H200" s="171"/>
      <c r="I200" s="171">
        <f>SUM(I201:I211)</f>
        <v>0</v>
      </c>
      <c r="J200" s="171"/>
      <c r="K200" s="171">
        <f>SUM(K201:K211)</f>
        <v>0</v>
      </c>
      <c r="L200" s="171"/>
      <c r="M200" s="171">
        <f>SUM(M201:M211)</f>
        <v>0</v>
      </c>
      <c r="N200" s="170"/>
      <c r="O200" s="170">
        <f>SUM(O201:O211)</f>
        <v>0.04</v>
      </c>
      <c r="P200" s="170"/>
      <c r="Q200" s="170">
        <f>SUM(Q201:Q211)</f>
        <v>64.02</v>
      </c>
      <c r="R200" s="171"/>
      <c r="S200" s="171"/>
      <c r="T200" s="172"/>
      <c r="U200" s="166"/>
      <c r="V200" s="166">
        <f>SUM(V201:V211)</f>
        <v>258.32</v>
      </c>
      <c r="W200" s="166"/>
      <c r="X200" s="166"/>
      <c r="Y200" s="166"/>
      <c r="AG200" t="s">
        <v>119</v>
      </c>
    </row>
    <row r="201" spans="1:60" outlineLevel="1" x14ac:dyDescent="0.2">
      <c r="A201" s="174">
        <v>41</v>
      </c>
      <c r="B201" s="175" t="s">
        <v>338</v>
      </c>
      <c r="C201" s="190" t="s">
        <v>339</v>
      </c>
      <c r="D201" s="176" t="s">
        <v>142</v>
      </c>
      <c r="E201" s="177">
        <v>26.5596</v>
      </c>
      <c r="F201" s="178"/>
      <c r="G201" s="179">
        <f>ROUND(E201*F201,2)</f>
        <v>0</v>
      </c>
      <c r="H201" s="178"/>
      <c r="I201" s="179">
        <f>ROUND(E201*H201,2)</f>
        <v>0</v>
      </c>
      <c r="J201" s="178"/>
      <c r="K201" s="179">
        <f>ROUND(E201*J201,2)</f>
        <v>0</v>
      </c>
      <c r="L201" s="179">
        <v>21</v>
      </c>
      <c r="M201" s="179">
        <f>G201*(1+L201/100)</f>
        <v>0</v>
      </c>
      <c r="N201" s="177">
        <v>1.47E-3</v>
      </c>
      <c r="O201" s="177">
        <f>ROUND(E201*N201,2)</f>
        <v>0.04</v>
      </c>
      <c r="P201" s="177">
        <v>2.4</v>
      </c>
      <c r="Q201" s="177">
        <f>ROUND(E201*P201,2)</f>
        <v>63.74</v>
      </c>
      <c r="R201" s="179" t="s">
        <v>340</v>
      </c>
      <c r="S201" s="179" t="s">
        <v>125</v>
      </c>
      <c r="T201" s="180" t="s">
        <v>125</v>
      </c>
      <c r="U201" s="159">
        <v>8.5</v>
      </c>
      <c r="V201" s="159">
        <f>ROUND(E201*U201,2)</f>
        <v>225.76</v>
      </c>
      <c r="W201" s="159"/>
      <c r="X201" s="159" t="s">
        <v>126</v>
      </c>
      <c r="Y201" s="159" t="s">
        <v>127</v>
      </c>
      <c r="Z201" s="149"/>
      <c r="AA201" s="149"/>
      <c r="AB201" s="149"/>
      <c r="AC201" s="149"/>
      <c r="AD201" s="149"/>
      <c r="AE201" s="149"/>
      <c r="AF201" s="149"/>
      <c r="AG201" s="149" t="s">
        <v>128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ht="22.5" outlineLevel="2" x14ac:dyDescent="0.2">
      <c r="A202" s="156"/>
      <c r="B202" s="157"/>
      <c r="C202" s="258" t="s">
        <v>341</v>
      </c>
      <c r="D202" s="259"/>
      <c r="E202" s="259"/>
      <c r="F202" s="259"/>
      <c r="G202" s="259"/>
      <c r="H202" s="159"/>
      <c r="I202" s="159"/>
      <c r="J202" s="159"/>
      <c r="K202" s="159"/>
      <c r="L202" s="159"/>
      <c r="M202" s="159"/>
      <c r="N202" s="158"/>
      <c r="O202" s="158"/>
      <c r="P202" s="158"/>
      <c r="Q202" s="158"/>
      <c r="R202" s="159"/>
      <c r="S202" s="159"/>
      <c r="T202" s="159"/>
      <c r="U202" s="159"/>
      <c r="V202" s="159"/>
      <c r="W202" s="159"/>
      <c r="X202" s="159"/>
      <c r="Y202" s="159"/>
      <c r="Z202" s="149"/>
      <c r="AA202" s="149"/>
      <c r="AB202" s="149"/>
      <c r="AC202" s="149"/>
      <c r="AD202" s="149"/>
      <c r="AE202" s="149"/>
      <c r="AF202" s="149"/>
      <c r="AG202" s="149" t="s">
        <v>138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81" t="str">
        <f>C202</f>
        <v>nebo vybourání otvorů průřezové plochy přes 4 m2 ve zdivu železobetonovém, včetně pomocného lešení o výšce podlahy do 1900 mm a pro zatížení do 1,5 kPa  (150 kg/m2),</v>
      </c>
      <c r="BB202" s="149"/>
      <c r="BC202" s="149"/>
      <c r="BD202" s="149"/>
      <c r="BE202" s="149"/>
      <c r="BF202" s="149"/>
      <c r="BG202" s="149"/>
      <c r="BH202" s="149"/>
    </row>
    <row r="203" spans="1:60" outlineLevel="2" x14ac:dyDescent="0.2">
      <c r="A203" s="156"/>
      <c r="B203" s="157"/>
      <c r="C203" s="191" t="s">
        <v>342</v>
      </c>
      <c r="D203" s="160"/>
      <c r="E203" s="161"/>
      <c r="F203" s="159"/>
      <c r="G203" s="159"/>
      <c r="H203" s="159"/>
      <c r="I203" s="159"/>
      <c r="J203" s="159"/>
      <c r="K203" s="159"/>
      <c r="L203" s="159"/>
      <c r="M203" s="159"/>
      <c r="N203" s="158"/>
      <c r="O203" s="158"/>
      <c r="P203" s="158"/>
      <c r="Q203" s="158"/>
      <c r="R203" s="159"/>
      <c r="S203" s="159"/>
      <c r="T203" s="159"/>
      <c r="U203" s="159"/>
      <c r="V203" s="159"/>
      <c r="W203" s="159"/>
      <c r="X203" s="159"/>
      <c r="Y203" s="159"/>
      <c r="Z203" s="149"/>
      <c r="AA203" s="149"/>
      <c r="AB203" s="149"/>
      <c r="AC203" s="149"/>
      <c r="AD203" s="149"/>
      <c r="AE203" s="149"/>
      <c r="AF203" s="149"/>
      <c r="AG203" s="149" t="s">
        <v>132</v>
      </c>
      <c r="AH203" s="149">
        <v>0</v>
      </c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3" x14ac:dyDescent="0.2">
      <c r="A204" s="156"/>
      <c r="B204" s="157"/>
      <c r="C204" s="191" t="s">
        <v>343</v>
      </c>
      <c r="D204" s="160"/>
      <c r="E204" s="161">
        <v>11.048999999999999</v>
      </c>
      <c r="F204" s="159"/>
      <c r="G204" s="159"/>
      <c r="H204" s="159"/>
      <c r="I204" s="159"/>
      <c r="J204" s="159"/>
      <c r="K204" s="159"/>
      <c r="L204" s="159"/>
      <c r="M204" s="159"/>
      <c r="N204" s="158"/>
      <c r="O204" s="158"/>
      <c r="P204" s="158"/>
      <c r="Q204" s="158"/>
      <c r="R204" s="159"/>
      <c r="S204" s="159"/>
      <c r="T204" s="159"/>
      <c r="U204" s="159"/>
      <c r="V204" s="159"/>
      <c r="W204" s="159"/>
      <c r="X204" s="159"/>
      <c r="Y204" s="159"/>
      <c r="Z204" s="149"/>
      <c r="AA204" s="149"/>
      <c r="AB204" s="149"/>
      <c r="AC204" s="149"/>
      <c r="AD204" s="149"/>
      <c r="AE204" s="149"/>
      <c r="AF204" s="149"/>
      <c r="AG204" s="149" t="s">
        <v>132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3" x14ac:dyDescent="0.2">
      <c r="A205" s="156"/>
      <c r="B205" s="157"/>
      <c r="C205" s="191" t="s">
        <v>344</v>
      </c>
      <c r="D205" s="160"/>
      <c r="E205" s="161">
        <v>3.3201000000000001</v>
      </c>
      <c r="F205" s="159"/>
      <c r="G205" s="159"/>
      <c r="H205" s="159"/>
      <c r="I205" s="159"/>
      <c r="J205" s="159"/>
      <c r="K205" s="159"/>
      <c r="L205" s="159"/>
      <c r="M205" s="159"/>
      <c r="N205" s="158"/>
      <c r="O205" s="158"/>
      <c r="P205" s="158"/>
      <c r="Q205" s="158"/>
      <c r="R205" s="159"/>
      <c r="S205" s="159"/>
      <c r="T205" s="159"/>
      <c r="U205" s="159"/>
      <c r="V205" s="159"/>
      <c r="W205" s="159"/>
      <c r="X205" s="159"/>
      <c r="Y205" s="159"/>
      <c r="Z205" s="149"/>
      <c r="AA205" s="149"/>
      <c r="AB205" s="149"/>
      <c r="AC205" s="149"/>
      <c r="AD205" s="149"/>
      <c r="AE205" s="149"/>
      <c r="AF205" s="149"/>
      <c r="AG205" s="149" t="s">
        <v>132</v>
      </c>
      <c r="AH205" s="149">
        <v>0</v>
      </c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outlineLevel="3" x14ac:dyDescent="0.2">
      <c r="A206" s="156"/>
      <c r="B206" s="157"/>
      <c r="C206" s="191" t="s">
        <v>345</v>
      </c>
      <c r="D206" s="160"/>
      <c r="E206" s="161">
        <v>9.8055000000000003</v>
      </c>
      <c r="F206" s="159"/>
      <c r="G206" s="159"/>
      <c r="H206" s="159"/>
      <c r="I206" s="159"/>
      <c r="J206" s="159"/>
      <c r="K206" s="159"/>
      <c r="L206" s="159"/>
      <c r="M206" s="159"/>
      <c r="N206" s="158"/>
      <c r="O206" s="158"/>
      <c r="P206" s="158"/>
      <c r="Q206" s="158"/>
      <c r="R206" s="159"/>
      <c r="S206" s="159"/>
      <c r="T206" s="159"/>
      <c r="U206" s="159"/>
      <c r="V206" s="159"/>
      <c r="W206" s="159"/>
      <c r="X206" s="159"/>
      <c r="Y206" s="159"/>
      <c r="Z206" s="149"/>
      <c r="AA206" s="149"/>
      <c r="AB206" s="149"/>
      <c r="AC206" s="149"/>
      <c r="AD206" s="149"/>
      <c r="AE206" s="149"/>
      <c r="AF206" s="149"/>
      <c r="AG206" s="149" t="s">
        <v>132</v>
      </c>
      <c r="AH206" s="149">
        <v>0</v>
      </c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3" x14ac:dyDescent="0.2">
      <c r="A207" s="156"/>
      <c r="B207" s="157"/>
      <c r="C207" s="191" t="s">
        <v>346</v>
      </c>
      <c r="D207" s="160"/>
      <c r="E207" s="161">
        <v>2.3849999999999998</v>
      </c>
      <c r="F207" s="159"/>
      <c r="G207" s="159"/>
      <c r="H207" s="159"/>
      <c r="I207" s="159"/>
      <c r="J207" s="159"/>
      <c r="K207" s="159"/>
      <c r="L207" s="159"/>
      <c r="M207" s="159"/>
      <c r="N207" s="158"/>
      <c r="O207" s="158"/>
      <c r="P207" s="158"/>
      <c r="Q207" s="158"/>
      <c r="R207" s="159"/>
      <c r="S207" s="159"/>
      <c r="T207" s="159"/>
      <c r="U207" s="159"/>
      <c r="V207" s="159"/>
      <c r="W207" s="159"/>
      <c r="X207" s="159"/>
      <c r="Y207" s="159"/>
      <c r="Z207" s="149"/>
      <c r="AA207" s="149"/>
      <c r="AB207" s="149"/>
      <c r="AC207" s="149"/>
      <c r="AD207" s="149"/>
      <c r="AE207" s="149"/>
      <c r="AF207" s="149"/>
      <c r="AG207" s="149" t="s">
        <v>132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">
      <c r="A208" s="174">
        <v>42</v>
      </c>
      <c r="B208" s="175" t="s">
        <v>347</v>
      </c>
      <c r="C208" s="190" t="s">
        <v>348</v>
      </c>
      <c r="D208" s="176" t="s">
        <v>211</v>
      </c>
      <c r="E208" s="177">
        <v>4</v>
      </c>
      <c r="F208" s="178"/>
      <c r="G208" s="179">
        <f>ROUND(E208*F208,2)</f>
        <v>0</v>
      </c>
      <c r="H208" s="178"/>
      <c r="I208" s="179">
        <f>ROUND(E208*H208,2)</f>
        <v>0</v>
      </c>
      <c r="J208" s="178"/>
      <c r="K208" s="179">
        <f>ROUND(E208*J208,2)</f>
        <v>0</v>
      </c>
      <c r="L208" s="179">
        <v>21</v>
      </c>
      <c r="M208" s="179">
        <f>G208*(1+L208/100)</f>
        <v>0</v>
      </c>
      <c r="N208" s="177">
        <v>0</v>
      </c>
      <c r="O208" s="177">
        <f>ROUND(E208*N208,2)</f>
        <v>0</v>
      </c>
      <c r="P208" s="177">
        <v>7.0000000000000007E-2</v>
      </c>
      <c r="Q208" s="177">
        <f>ROUND(E208*P208,2)</f>
        <v>0.28000000000000003</v>
      </c>
      <c r="R208" s="179" t="s">
        <v>340</v>
      </c>
      <c r="S208" s="179" t="s">
        <v>125</v>
      </c>
      <c r="T208" s="180" t="s">
        <v>125</v>
      </c>
      <c r="U208" s="159">
        <v>0.64</v>
      </c>
      <c r="V208" s="159">
        <f>ROUND(E208*U208,2)</f>
        <v>2.56</v>
      </c>
      <c r="W208" s="159"/>
      <c r="X208" s="159" t="s">
        <v>126</v>
      </c>
      <c r="Y208" s="159" t="s">
        <v>127</v>
      </c>
      <c r="Z208" s="149"/>
      <c r="AA208" s="149"/>
      <c r="AB208" s="149"/>
      <c r="AC208" s="149"/>
      <c r="AD208" s="149"/>
      <c r="AE208" s="149"/>
      <c r="AF208" s="149"/>
      <c r="AG208" s="149" t="s">
        <v>128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2" x14ac:dyDescent="0.2">
      <c r="A209" s="156"/>
      <c r="B209" s="157"/>
      <c r="C209" s="191" t="s">
        <v>349</v>
      </c>
      <c r="D209" s="160"/>
      <c r="E209" s="161">
        <v>4</v>
      </c>
      <c r="F209" s="159"/>
      <c r="G209" s="159"/>
      <c r="H209" s="159"/>
      <c r="I209" s="159"/>
      <c r="J209" s="159"/>
      <c r="K209" s="159"/>
      <c r="L209" s="159"/>
      <c r="M209" s="159"/>
      <c r="N209" s="158"/>
      <c r="O209" s="158"/>
      <c r="P209" s="158"/>
      <c r="Q209" s="158"/>
      <c r="R209" s="159"/>
      <c r="S209" s="159"/>
      <c r="T209" s="159"/>
      <c r="U209" s="159"/>
      <c r="V209" s="159"/>
      <c r="W209" s="159"/>
      <c r="X209" s="159"/>
      <c r="Y209" s="159"/>
      <c r="Z209" s="149"/>
      <c r="AA209" s="149"/>
      <c r="AB209" s="149"/>
      <c r="AC209" s="149"/>
      <c r="AD209" s="149"/>
      <c r="AE209" s="149"/>
      <c r="AF209" s="149"/>
      <c r="AG209" s="149" t="s">
        <v>132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">
      <c r="A210" s="174">
        <v>43</v>
      </c>
      <c r="B210" s="175" t="s">
        <v>327</v>
      </c>
      <c r="C210" s="190" t="s">
        <v>328</v>
      </c>
      <c r="D210" s="176" t="s">
        <v>329</v>
      </c>
      <c r="E210" s="177">
        <v>30</v>
      </c>
      <c r="F210" s="178"/>
      <c r="G210" s="179">
        <f>ROUND(E210*F210,2)</f>
        <v>0</v>
      </c>
      <c r="H210" s="178"/>
      <c r="I210" s="179">
        <f>ROUND(E210*H210,2)</f>
        <v>0</v>
      </c>
      <c r="J210" s="178"/>
      <c r="K210" s="179">
        <f>ROUND(E210*J210,2)</f>
        <v>0</v>
      </c>
      <c r="L210" s="179">
        <v>21</v>
      </c>
      <c r="M210" s="179">
        <f>G210*(1+L210/100)</f>
        <v>0</v>
      </c>
      <c r="N210" s="177">
        <v>0</v>
      </c>
      <c r="O210" s="177">
        <f>ROUND(E210*N210,2)</f>
        <v>0</v>
      </c>
      <c r="P210" s="177">
        <v>0</v>
      </c>
      <c r="Q210" s="177">
        <f>ROUND(E210*P210,2)</f>
        <v>0</v>
      </c>
      <c r="R210" s="179"/>
      <c r="S210" s="179" t="s">
        <v>125</v>
      </c>
      <c r="T210" s="180" t="s">
        <v>125</v>
      </c>
      <c r="U210" s="159">
        <v>1</v>
      </c>
      <c r="V210" s="159">
        <f>ROUND(E210*U210,2)</f>
        <v>30</v>
      </c>
      <c r="W210" s="159"/>
      <c r="X210" s="159" t="s">
        <v>126</v>
      </c>
      <c r="Y210" s="159" t="s">
        <v>127</v>
      </c>
      <c r="Z210" s="149"/>
      <c r="AA210" s="149"/>
      <c r="AB210" s="149"/>
      <c r="AC210" s="149"/>
      <c r="AD210" s="149"/>
      <c r="AE210" s="149"/>
      <c r="AF210" s="149"/>
      <c r="AG210" s="149" t="s">
        <v>128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2" x14ac:dyDescent="0.2">
      <c r="A211" s="156"/>
      <c r="B211" s="157"/>
      <c r="C211" s="191" t="s">
        <v>350</v>
      </c>
      <c r="D211" s="160"/>
      <c r="E211" s="161">
        <v>30</v>
      </c>
      <c r="F211" s="159"/>
      <c r="G211" s="159"/>
      <c r="H211" s="159"/>
      <c r="I211" s="159"/>
      <c r="J211" s="159"/>
      <c r="K211" s="159"/>
      <c r="L211" s="159"/>
      <c r="M211" s="159"/>
      <c r="N211" s="158"/>
      <c r="O211" s="158"/>
      <c r="P211" s="158"/>
      <c r="Q211" s="158"/>
      <c r="R211" s="159"/>
      <c r="S211" s="159"/>
      <c r="T211" s="159"/>
      <c r="U211" s="159"/>
      <c r="V211" s="159"/>
      <c r="W211" s="159"/>
      <c r="X211" s="159"/>
      <c r="Y211" s="159"/>
      <c r="Z211" s="149"/>
      <c r="AA211" s="149"/>
      <c r="AB211" s="149"/>
      <c r="AC211" s="149"/>
      <c r="AD211" s="149"/>
      <c r="AE211" s="149"/>
      <c r="AF211" s="149"/>
      <c r="AG211" s="149" t="s">
        <v>132</v>
      </c>
      <c r="AH211" s="149">
        <v>0</v>
      </c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x14ac:dyDescent="0.2">
      <c r="A212" s="167" t="s">
        <v>118</v>
      </c>
      <c r="B212" s="168" t="s">
        <v>82</v>
      </c>
      <c r="C212" s="189" t="s">
        <v>83</v>
      </c>
      <c r="D212" s="169"/>
      <c r="E212" s="170"/>
      <c r="F212" s="171"/>
      <c r="G212" s="171">
        <f>SUMIF(AG213:AG214,"&lt;&gt;NOR",G213:G214)</f>
        <v>0</v>
      </c>
      <c r="H212" s="171"/>
      <c r="I212" s="171">
        <f>SUM(I213:I214)</f>
        <v>0</v>
      </c>
      <c r="J212" s="171"/>
      <c r="K212" s="171">
        <f>SUM(K213:K214)</f>
        <v>0</v>
      </c>
      <c r="L212" s="171"/>
      <c r="M212" s="171">
        <f>SUM(M213:M214)</f>
        <v>0</v>
      </c>
      <c r="N212" s="170"/>
      <c r="O212" s="170">
        <f>SUM(O213:O214)</f>
        <v>0</v>
      </c>
      <c r="P212" s="170"/>
      <c r="Q212" s="170">
        <f>SUM(Q213:Q214)</f>
        <v>0</v>
      </c>
      <c r="R212" s="171"/>
      <c r="S212" s="171"/>
      <c r="T212" s="172"/>
      <c r="U212" s="166"/>
      <c r="V212" s="166">
        <f>SUM(V213:V214)</f>
        <v>463.95</v>
      </c>
      <c r="W212" s="166"/>
      <c r="X212" s="166"/>
      <c r="Y212" s="166"/>
      <c r="AG212" t="s">
        <v>119</v>
      </c>
    </row>
    <row r="213" spans="1:60" outlineLevel="1" x14ac:dyDescent="0.2">
      <c r="A213" s="174">
        <v>44</v>
      </c>
      <c r="B213" s="175" t="s">
        <v>351</v>
      </c>
      <c r="C213" s="190" t="s">
        <v>352</v>
      </c>
      <c r="D213" s="176" t="s">
        <v>353</v>
      </c>
      <c r="E213" s="177">
        <v>727.19367</v>
      </c>
      <c r="F213" s="178"/>
      <c r="G213" s="179">
        <f>ROUND(E213*F213,2)</f>
        <v>0</v>
      </c>
      <c r="H213" s="178"/>
      <c r="I213" s="179">
        <f>ROUND(E213*H213,2)</f>
        <v>0</v>
      </c>
      <c r="J213" s="178"/>
      <c r="K213" s="179">
        <f>ROUND(E213*J213,2)</f>
        <v>0</v>
      </c>
      <c r="L213" s="179">
        <v>21</v>
      </c>
      <c r="M213" s="179">
        <f>G213*(1+L213/100)</f>
        <v>0</v>
      </c>
      <c r="N213" s="177">
        <v>0</v>
      </c>
      <c r="O213" s="177">
        <f>ROUND(E213*N213,2)</f>
        <v>0</v>
      </c>
      <c r="P213" s="177">
        <v>0</v>
      </c>
      <c r="Q213" s="177">
        <f>ROUND(E213*P213,2)</f>
        <v>0</v>
      </c>
      <c r="R213" s="179" t="s">
        <v>259</v>
      </c>
      <c r="S213" s="179" t="s">
        <v>125</v>
      </c>
      <c r="T213" s="180" t="s">
        <v>125</v>
      </c>
      <c r="U213" s="159">
        <v>0.63800000000000001</v>
      </c>
      <c r="V213" s="159">
        <f>ROUND(E213*U213,2)</f>
        <v>463.95</v>
      </c>
      <c r="W213" s="159"/>
      <c r="X213" s="159" t="s">
        <v>354</v>
      </c>
      <c r="Y213" s="159" t="s">
        <v>127</v>
      </c>
      <c r="Z213" s="149"/>
      <c r="AA213" s="149"/>
      <c r="AB213" s="149"/>
      <c r="AC213" s="149"/>
      <c r="AD213" s="149"/>
      <c r="AE213" s="149"/>
      <c r="AF213" s="149"/>
      <c r="AG213" s="149" t="s">
        <v>355</v>
      </c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ht="22.5" outlineLevel="2" x14ac:dyDescent="0.2">
      <c r="A214" s="156"/>
      <c r="B214" s="157"/>
      <c r="C214" s="258" t="s">
        <v>356</v>
      </c>
      <c r="D214" s="259"/>
      <c r="E214" s="259"/>
      <c r="F214" s="259"/>
      <c r="G214" s="259"/>
      <c r="H214" s="159"/>
      <c r="I214" s="159"/>
      <c r="J214" s="159"/>
      <c r="K214" s="159"/>
      <c r="L214" s="159"/>
      <c r="M214" s="159"/>
      <c r="N214" s="158"/>
      <c r="O214" s="158"/>
      <c r="P214" s="158"/>
      <c r="Q214" s="158"/>
      <c r="R214" s="159"/>
      <c r="S214" s="159"/>
      <c r="T214" s="159"/>
      <c r="U214" s="159"/>
      <c r="V214" s="159"/>
      <c r="W214" s="159"/>
      <c r="X214" s="159"/>
      <c r="Y214" s="159"/>
      <c r="Z214" s="149"/>
      <c r="AA214" s="149"/>
      <c r="AB214" s="149"/>
      <c r="AC214" s="149"/>
      <c r="AD214" s="149"/>
      <c r="AE214" s="149"/>
      <c r="AF214" s="149"/>
      <c r="AG214" s="149" t="s">
        <v>138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81" t="str">
        <f>C214</f>
        <v>se svislou nosnou konstrukcí zděnou z cihel, kamene, tvárnic, monolitickou betonovou tyčovou nebo plošnou ( KMCH 1, 2, 3, - JKSO šesté místo )</v>
      </c>
      <c r="BB214" s="149"/>
      <c r="BC214" s="149"/>
      <c r="BD214" s="149"/>
      <c r="BE214" s="149"/>
      <c r="BF214" s="149"/>
      <c r="BG214" s="149"/>
      <c r="BH214" s="149"/>
    </row>
    <row r="215" spans="1:60" x14ac:dyDescent="0.2">
      <c r="A215" s="167" t="s">
        <v>118</v>
      </c>
      <c r="B215" s="168" t="s">
        <v>84</v>
      </c>
      <c r="C215" s="189" t="s">
        <v>85</v>
      </c>
      <c r="D215" s="169"/>
      <c r="E215" s="170"/>
      <c r="F215" s="171"/>
      <c r="G215" s="171">
        <f>SUMIF(AG216:AG222,"&lt;&gt;NOR",G216:G222)</f>
        <v>0</v>
      </c>
      <c r="H215" s="171"/>
      <c r="I215" s="171">
        <f>SUM(I216:I222)</f>
        <v>0</v>
      </c>
      <c r="J215" s="171"/>
      <c r="K215" s="171">
        <f>SUM(K216:K222)</f>
        <v>0</v>
      </c>
      <c r="L215" s="171"/>
      <c r="M215" s="171">
        <f>SUM(M216:M222)</f>
        <v>0</v>
      </c>
      <c r="N215" s="170"/>
      <c r="O215" s="170">
        <f>SUM(O216:O222)</f>
        <v>0.78</v>
      </c>
      <c r="P215" s="170"/>
      <c r="Q215" s="170">
        <f>SUM(Q216:Q222)</f>
        <v>0</v>
      </c>
      <c r="R215" s="171"/>
      <c r="S215" s="171"/>
      <c r="T215" s="172"/>
      <c r="U215" s="166"/>
      <c r="V215" s="166">
        <f>SUM(V216:V222)</f>
        <v>9.59</v>
      </c>
      <c r="W215" s="166"/>
      <c r="X215" s="166"/>
      <c r="Y215" s="166"/>
      <c r="AG215" t="s">
        <v>119</v>
      </c>
    </row>
    <row r="216" spans="1:60" outlineLevel="1" x14ac:dyDescent="0.2">
      <c r="A216" s="174">
        <v>45</v>
      </c>
      <c r="B216" s="175" t="s">
        <v>357</v>
      </c>
      <c r="C216" s="190" t="s">
        <v>358</v>
      </c>
      <c r="D216" s="176" t="s">
        <v>211</v>
      </c>
      <c r="E216" s="177">
        <v>36.83</v>
      </c>
      <c r="F216" s="178"/>
      <c r="G216" s="179">
        <f>ROUND(E216*F216,2)</f>
        <v>0</v>
      </c>
      <c r="H216" s="178"/>
      <c r="I216" s="179">
        <f>ROUND(E216*H216,2)</f>
        <v>0</v>
      </c>
      <c r="J216" s="178"/>
      <c r="K216" s="179">
        <f>ROUND(E216*J216,2)</f>
        <v>0</v>
      </c>
      <c r="L216" s="179">
        <v>21</v>
      </c>
      <c r="M216" s="179">
        <f>G216*(1+L216/100)</f>
        <v>0</v>
      </c>
      <c r="N216" s="177">
        <v>0</v>
      </c>
      <c r="O216" s="177">
        <f>ROUND(E216*N216,2)</f>
        <v>0</v>
      </c>
      <c r="P216" s="177">
        <v>0</v>
      </c>
      <c r="Q216" s="177">
        <f>ROUND(E216*P216,2)</f>
        <v>0</v>
      </c>
      <c r="R216" s="179" t="s">
        <v>359</v>
      </c>
      <c r="S216" s="179" t="s">
        <v>125</v>
      </c>
      <c r="T216" s="180" t="s">
        <v>125</v>
      </c>
      <c r="U216" s="159">
        <v>0.19</v>
      </c>
      <c r="V216" s="159">
        <f>ROUND(E216*U216,2)</f>
        <v>7</v>
      </c>
      <c r="W216" s="159"/>
      <c r="X216" s="159" t="s">
        <v>126</v>
      </c>
      <c r="Y216" s="159" t="s">
        <v>127</v>
      </c>
      <c r="Z216" s="149"/>
      <c r="AA216" s="149"/>
      <c r="AB216" s="149"/>
      <c r="AC216" s="149"/>
      <c r="AD216" s="149"/>
      <c r="AE216" s="149"/>
      <c r="AF216" s="149"/>
      <c r="AG216" s="149" t="s">
        <v>128</v>
      </c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2" x14ac:dyDescent="0.2">
      <c r="A217" s="156"/>
      <c r="B217" s="157"/>
      <c r="C217" s="191" t="s">
        <v>360</v>
      </c>
      <c r="D217" s="160"/>
      <c r="E217" s="161">
        <v>36.83</v>
      </c>
      <c r="F217" s="159"/>
      <c r="G217" s="159"/>
      <c r="H217" s="159"/>
      <c r="I217" s="159"/>
      <c r="J217" s="159"/>
      <c r="K217" s="159"/>
      <c r="L217" s="159"/>
      <c r="M217" s="159"/>
      <c r="N217" s="158"/>
      <c r="O217" s="158"/>
      <c r="P217" s="158"/>
      <c r="Q217" s="158"/>
      <c r="R217" s="159"/>
      <c r="S217" s="159"/>
      <c r="T217" s="159"/>
      <c r="U217" s="159"/>
      <c r="V217" s="159"/>
      <c r="W217" s="159"/>
      <c r="X217" s="159"/>
      <c r="Y217" s="159"/>
      <c r="Z217" s="149"/>
      <c r="AA217" s="149"/>
      <c r="AB217" s="149"/>
      <c r="AC217" s="149"/>
      <c r="AD217" s="149"/>
      <c r="AE217" s="149"/>
      <c r="AF217" s="149"/>
      <c r="AG217" s="149" t="s">
        <v>132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1" x14ac:dyDescent="0.2">
      <c r="A218" s="174">
        <v>46</v>
      </c>
      <c r="B218" s="175" t="s">
        <v>361</v>
      </c>
      <c r="C218" s="190" t="s">
        <v>362</v>
      </c>
      <c r="D218" s="176" t="s">
        <v>211</v>
      </c>
      <c r="E218" s="177">
        <v>30.95</v>
      </c>
      <c r="F218" s="178"/>
      <c r="G218" s="179">
        <f>ROUND(E218*F218,2)</f>
        <v>0</v>
      </c>
      <c r="H218" s="178"/>
      <c r="I218" s="179">
        <f>ROUND(E218*H218,2)</f>
        <v>0</v>
      </c>
      <c r="J218" s="178"/>
      <c r="K218" s="179">
        <f>ROUND(E218*J218,2)</f>
        <v>0</v>
      </c>
      <c r="L218" s="179">
        <v>21</v>
      </c>
      <c r="M218" s="179">
        <f>G218*(1+L218/100)</f>
        <v>0</v>
      </c>
      <c r="N218" s="177">
        <v>2.513E-2</v>
      </c>
      <c r="O218" s="177">
        <f>ROUND(E218*N218,2)</f>
        <v>0.78</v>
      </c>
      <c r="P218" s="177">
        <v>0</v>
      </c>
      <c r="Q218" s="177">
        <f>ROUND(E218*P218,2)</f>
        <v>0</v>
      </c>
      <c r="R218" s="179"/>
      <c r="S218" s="179" t="s">
        <v>124</v>
      </c>
      <c r="T218" s="180" t="s">
        <v>281</v>
      </c>
      <c r="U218" s="159">
        <v>0</v>
      </c>
      <c r="V218" s="159">
        <f>ROUND(E218*U218,2)</f>
        <v>0</v>
      </c>
      <c r="W218" s="159"/>
      <c r="X218" s="159" t="s">
        <v>126</v>
      </c>
      <c r="Y218" s="159" t="s">
        <v>127</v>
      </c>
      <c r="Z218" s="149"/>
      <c r="AA218" s="149"/>
      <c r="AB218" s="149"/>
      <c r="AC218" s="149"/>
      <c r="AD218" s="149"/>
      <c r="AE218" s="149"/>
      <c r="AF218" s="149"/>
      <c r="AG218" s="149" t="s">
        <v>128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2" x14ac:dyDescent="0.2">
      <c r="A219" s="156"/>
      <c r="B219" s="157"/>
      <c r="C219" s="191" t="s">
        <v>316</v>
      </c>
      <c r="D219" s="160"/>
      <c r="E219" s="161"/>
      <c r="F219" s="159"/>
      <c r="G219" s="159"/>
      <c r="H219" s="159"/>
      <c r="I219" s="159"/>
      <c r="J219" s="159"/>
      <c r="K219" s="159"/>
      <c r="L219" s="159"/>
      <c r="M219" s="159"/>
      <c r="N219" s="158"/>
      <c r="O219" s="158"/>
      <c r="P219" s="158"/>
      <c r="Q219" s="158"/>
      <c r="R219" s="159"/>
      <c r="S219" s="159"/>
      <c r="T219" s="159"/>
      <c r="U219" s="159"/>
      <c r="V219" s="159"/>
      <c r="W219" s="159"/>
      <c r="X219" s="159"/>
      <c r="Y219" s="159"/>
      <c r="Z219" s="149"/>
      <c r="AA219" s="149"/>
      <c r="AB219" s="149"/>
      <c r="AC219" s="149"/>
      <c r="AD219" s="149"/>
      <c r="AE219" s="149"/>
      <c r="AF219" s="149"/>
      <c r="AG219" s="149" t="s">
        <v>132</v>
      </c>
      <c r="AH219" s="149">
        <v>0</v>
      </c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outlineLevel="3" x14ac:dyDescent="0.2">
      <c r="A220" s="156"/>
      <c r="B220" s="157"/>
      <c r="C220" s="191" t="s">
        <v>363</v>
      </c>
      <c r="D220" s="160"/>
      <c r="E220" s="161">
        <v>30.95</v>
      </c>
      <c r="F220" s="159"/>
      <c r="G220" s="159"/>
      <c r="H220" s="159"/>
      <c r="I220" s="159"/>
      <c r="J220" s="159"/>
      <c r="K220" s="159"/>
      <c r="L220" s="159"/>
      <c r="M220" s="159"/>
      <c r="N220" s="158"/>
      <c r="O220" s="158"/>
      <c r="P220" s="158"/>
      <c r="Q220" s="158"/>
      <c r="R220" s="159"/>
      <c r="S220" s="159"/>
      <c r="T220" s="159"/>
      <c r="U220" s="159"/>
      <c r="V220" s="159"/>
      <c r="W220" s="159"/>
      <c r="X220" s="159"/>
      <c r="Y220" s="159"/>
      <c r="Z220" s="149"/>
      <c r="AA220" s="149"/>
      <c r="AB220" s="149"/>
      <c r="AC220" s="149"/>
      <c r="AD220" s="149"/>
      <c r="AE220" s="149"/>
      <c r="AF220" s="149"/>
      <c r="AG220" s="149" t="s">
        <v>132</v>
      </c>
      <c r="AH220" s="149">
        <v>0</v>
      </c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1" x14ac:dyDescent="0.2">
      <c r="A221" s="174">
        <v>47</v>
      </c>
      <c r="B221" s="175" t="s">
        <v>364</v>
      </c>
      <c r="C221" s="190" t="s">
        <v>365</v>
      </c>
      <c r="D221" s="176" t="s">
        <v>353</v>
      </c>
      <c r="E221" s="177">
        <v>0.77776999999999996</v>
      </c>
      <c r="F221" s="178"/>
      <c r="G221" s="179">
        <f>ROUND(E221*F221,2)</f>
        <v>0</v>
      </c>
      <c r="H221" s="178"/>
      <c r="I221" s="179">
        <f>ROUND(E221*H221,2)</f>
        <v>0</v>
      </c>
      <c r="J221" s="178"/>
      <c r="K221" s="179">
        <f>ROUND(E221*J221,2)</f>
        <v>0</v>
      </c>
      <c r="L221" s="179">
        <v>21</v>
      </c>
      <c r="M221" s="179">
        <f>G221*(1+L221/100)</f>
        <v>0</v>
      </c>
      <c r="N221" s="177">
        <v>0</v>
      </c>
      <c r="O221" s="177">
        <f>ROUND(E221*N221,2)</f>
        <v>0</v>
      </c>
      <c r="P221" s="177">
        <v>0</v>
      </c>
      <c r="Q221" s="177">
        <f>ROUND(E221*P221,2)</f>
        <v>0</v>
      </c>
      <c r="R221" s="179" t="s">
        <v>359</v>
      </c>
      <c r="S221" s="179" t="s">
        <v>125</v>
      </c>
      <c r="T221" s="180" t="s">
        <v>125</v>
      </c>
      <c r="U221" s="159">
        <v>3.327</v>
      </c>
      <c r="V221" s="159">
        <f>ROUND(E221*U221,2)</f>
        <v>2.59</v>
      </c>
      <c r="W221" s="159"/>
      <c r="X221" s="159" t="s">
        <v>354</v>
      </c>
      <c r="Y221" s="159" t="s">
        <v>127</v>
      </c>
      <c r="Z221" s="149"/>
      <c r="AA221" s="149"/>
      <c r="AB221" s="149"/>
      <c r="AC221" s="149"/>
      <c r="AD221" s="149"/>
      <c r="AE221" s="149"/>
      <c r="AF221" s="149"/>
      <c r="AG221" s="149" t="s">
        <v>355</v>
      </c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2" x14ac:dyDescent="0.2">
      <c r="A222" s="156"/>
      <c r="B222" s="157"/>
      <c r="C222" s="258" t="s">
        <v>366</v>
      </c>
      <c r="D222" s="259"/>
      <c r="E222" s="259"/>
      <c r="F222" s="259"/>
      <c r="G222" s="259"/>
      <c r="H222" s="159"/>
      <c r="I222" s="159"/>
      <c r="J222" s="159"/>
      <c r="K222" s="159"/>
      <c r="L222" s="159"/>
      <c r="M222" s="159"/>
      <c r="N222" s="158"/>
      <c r="O222" s="158"/>
      <c r="P222" s="158"/>
      <c r="Q222" s="158"/>
      <c r="R222" s="159"/>
      <c r="S222" s="159"/>
      <c r="T222" s="159"/>
      <c r="U222" s="159"/>
      <c r="V222" s="159"/>
      <c r="W222" s="159"/>
      <c r="X222" s="159"/>
      <c r="Y222" s="159"/>
      <c r="Z222" s="149"/>
      <c r="AA222" s="149"/>
      <c r="AB222" s="149"/>
      <c r="AC222" s="149"/>
      <c r="AD222" s="149"/>
      <c r="AE222" s="149"/>
      <c r="AF222" s="149"/>
      <c r="AG222" s="149" t="s">
        <v>138</v>
      </c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x14ac:dyDescent="0.2">
      <c r="A223" s="167" t="s">
        <v>118</v>
      </c>
      <c r="B223" s="168" t="s">
        <v>86</v>
      </c>
      <c r="C223" s="189" t="s">
        <v>87</v>
      </c>
      <c r="D223" s="169"/>
      <c r="E223" s="170"/>
      <c r="F223" s="171"/>
      <c r="G223" s="171">
        <f>SUMIF(AG224:AG229,"&lt;&gt;NOR",G224:G229)</f>
        <v>0</v>
      </c>
      <c r="H223" s="171"/>
      <c r="I223" s="171">
        <f>SUM(I224:I229)</f>
        <v>0</v>
      </c>
      <c r="J223" s="171"/>
      <c r="K223" s="171">
        <f>SUM(K224:K229)</f>
        <v>0</v>
      </c>
      <c r="L223" s="171"/>
      <c r="M223" s="171">
        <f>SUM(M224:M229)</f>
        <v>0</v>
      </c>
      <c r="N223" s="170"/>
      <c r="O223" s="170">
        <f>SUM(O224:O229)</f>
        <v>0</v>
      </c>
      <c r="P223" s="170"/>
      <c r="Q223" s="170">
        <f>SUM(Q224:Q229)</f>
        <v>0</v>
      </c>
      <c r="R223" s="171"/>
      <c r="S223" s="171"/>
      <c r="T223" s="172"/>
      <c r="U223" s="166"/>
      <c r="V223" s="166">
        <f>SUM(V224:V229)</f>
        <v>218.75</v>
      </c>
      <c r="W223" s="166"/>
      <c r="X223" s="166"/>
      <c r="Y223" s="166"/>
      <c r="AG223" t="s">
        <v>119</v>
      </c>
    </row>
    <row r="224" spans="1:60" outlineLevel="1" x14ac:dyDescent="0.2">
      <c r="A224" s="182">
        <v>48</v>
      </c>
      <c r="B224" s="183" t="s">
        <v>367</v>
      </c>
      <c r="C224" s="195" t="s">
        <v>368</v>
      </c>
      <c r="D224" s="184" t="s">
        <v>353</v>
      </c>
      <c r="E224" s="185">
        <v>64.02</v>
      </c>
      <c r="F224" s="186"/>
      <c r="G224" s="187">
        <f t="shared" ref="G224:G229" si="0">ROUND(E224*F224,2)</f>
        <v>0</v>
      </c>
      <c r="H224" s="186"/>
      <c r="I224" s="187">
        <f t="shared" ref="I224:I229" si="1">ROUND(E224*H224,2)</f>
        <v>0</v>
      </c>
      <c r="J224" s="186"/>
      <c r="K224" s="187">
        <f t="shared" ref="K224:K229" si="2">ROUND(E224*J224,2)</f>
        <v>0</v>
      </c>
      <c r="L224" s="187">
        <v>21</v>
      </c>
      <c r="M224" s="187">
        <f t="shared" ref="M224:M229" si="3">G224*(1+L224/100)</f>
        <v>0</v>
      </c>
      <c r="N224" s="185">
        <v>0</v>
      </c>
      <c r="O224" s="185">
        <f t="shared" ref="O224:O229" si="4">ROUND(E224*N224,2)</f>
        <v>0</v>
      </c>
      <c r="P224" s="185">
        <v>0</v>
      </c>
      <c r="Q224" s="185">
        <f t="shared" ref="Q224:Q229" si="5">ROUND(E224*P224,2)</f>
        <v>0</v>
      </c>
      <c r="R224" s="187" t="s">
        <v>340</v>
      </c>
      <c r="S224" s="187" t="s">
        <v>125</v>
      </c>
      <c r="T224" s="188" t="s">
        <v>125</v>
      </c>
      <c r="U224" s="159">
        <v>0</v>
      </c>
      <c r="V224" s="159">
        <f t="shared" ref="V224:V229" si="6">ROUND(E224*U224,2)</f>
        <v>0</v>
      </c>
      <c r="W224" s="159"/>
      <c r="X224" s="159" t="s">
        <v>126</v>
      </c>
      <c r="Y224" s="159" t="s">
        <v>127</v>
      </c>
      <c r="Z224" s="149"/>
      <c r="AA224" s="149"/>
      <c r="AB224" s="149"/>
      <c r="AC224" s="149"/>
      <c r="AD224" s="149"/>
      <c r="AE224" s="149"/>
      <c r="AF224" s="149"/>
      <c r="AG224" s="149" t="s">
        <v>128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ht="22.5" outlineLevel="1" x14ac:dyDescent="0.2">
      <c r="A225" s="182">
        <v>49</v>
      </c>
      <c r="B225" s="183" t="s">
        <v>369</v>
      </c>
      <c r="C225" s="195" t="s">
        <v>370</v>
      </c>
      <c r="D225" s="184" t="s">
        <v>353</v>
      </c>
      <c r="E225" s="185">
        <v>78.3</v>
      </c>
      <c r="F225" s="186"/>
      <c r="G225" s="187">
        <f t="shared" si="0"/>
        <v>0</v>
      </c>
      <c r="H225" s="186"/>
      <c r="I225" s="187">
        <f t="shared" si="1"/>
        <v>0</v>
      </c>
      <c r="J225" s="186"/>
      <c r="K225" s="187">
        <f t="shared" si="2"/>
        <v>0</v>
      </c>
      <c r="L225" s="187">
        <v>21</v>
      </c>
      <c r="M225" s="187">
        <f t="shared" si="3"/>
        <v>0</v>
      </c>
      <c r="N225" s="185">
        <v>0</v>
      </c>
      <c r="O225" s="185">
        <f t="shared" si="4"/>
        <v>0</v>
      </c>
      <c r="P225" s="185">
        <v>0</v>
      </c>
      <c r="Q225" s="185">
        <f t="shared" si="5"/>
        <v>0</v>
      </c>
      <c r="R225" s="187" t="s">
        <v>340</v>
      </c>
      <c r="S225" s="187" t="s">
        <v>125</v>
      </c>
      <c r="T225" s="188" t="s">
        <v>125</v>
      </c>
      <c r="U225" s="159">
        <v>0</v>
      </c>
      <c r="V225" s="159">
        <f t="shared" si="6"/>
        <v>0</v>
      </c>
      <c r="W225" s="159"/>
      <c r="X225" s="159" t="s">
        <v>126</v>
      </c>
      <c r="Y225" s="159" t="s">
        <v>127</v>
      </c>
      <c r="Z225" s="149"/>
      <c r="AA225" s="149"/>
      <c r="AB225" s="149"/>
      <c r="AC225" s="149"/>
      <c r="AD225" s="149"/>
      <c r="AE225" s="149"/>
      <c r="AF225" s="149"/>
      <c r="AG225" s="149" t="s">
        <v>128</v>
      </c>
      <c r="AH225" s="149"/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1" x14ac:dyDescent="0.2">
      <c r="A226" s="182">
        <v>50</v>
      </c>
      <c r="B226" s="183" t="s">
        <v>371</v>
      </c>
      <c r="C226" s="195" t="s">
        <v>372</v>
      </c>
      <c r="D226" s="184" t="s">
        <v>353</v>
      </c>
      <c r="E226" s="185">
        <v>142.32706999999999</v>
      </c>
      <c r="F226" s="186"/>
      <c r="G226" s="187">
        <f t="shared" si="0"/>
        <v>0</v>
      </c>
      <c r="H226" s="186"/>
      <c r="I226" s="187">
        <f t="shared" si="1"/>
        <v>0</v>
      </c>
      <c r="J226" s="186"/>
      <c r="K226" s="187">
        <f t="shared" si="2"/>
        <v>0</v>
      </c>
      <c r="L226" s="187">
        <v>21</v>
      </c>
      <c r="M226" s="187">
        <f t="shared" si="3"/>
        <v>0</v>
      </c>
      <c r="N226" s="185">
        <v>0</v>
      </c>
      <c r="O226" s="185">
        <f t="shared" si="4"/>
        <v>0</v>
      </c>
      <c r="P226" s="185">
        <v>0</v>
      </c>
      <c r="Q226" s="185">
        <f t="shared" si="5"/>
        <v>0</v>
      </c>
      <c r="R226" s="187" t="s">
        <v>340</v>
      </c>
      <c r="S226" s="187" t="s">
        <v>125</v>
      </c>
      <c r="T226" s="188" t="s">
        <v>125</v>
      </c>
      <c r="U226" s="159">
        <v>0.49</v>
      </c>
      <c r="V226" s="159">
        <f t="shared" si="6"/>
        <v>69.739999999999995</v>
      </c>
      <c r="W226" s="159"/>
      <c r="X226" s="159" t="s">
        <v>373</v>
      </c>
      <c r="Y226" s="159" t="s">
        <v>127</v>
      </c>
      <c r="Z226" s="149"/>
      <c r="AA226" s="149"/>
      <c r="AB226" s="149"/>
      <c r="AC226" s="149"/>
      <c r="AD226" s="149"/>
      <c r="AE226" s="149"/>
      <c r="AF226" s="149"/>
      <c r="AG226" s="149" t="s">
        <v>374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1" x14ac:dyDescent="0.2">
      <c r="A227" s="182">
        <v>51</v>
      </c>
      <c r="B227" s="183" t="s">
        <v>375</v>
      </c>
      <c r="C227" s="195" t="s">
        <v>376</v>
      </c>
      <c r="D227" s="184" t="s">
        <v>353</v>
      </c>
      <c r="E227" s="185">
        <v>1423.27073</v>
      </c>
      <c r="F227" s="186"/>
      <c r="G227" s="187">
        <f t="shared" si="0"/>
        <v>0</v>
      </c>
      <c r="H227" s="186"/>
      <c r="I227" s="187">
        <f t="shared" si="1"/>
        <v>0</v>
      </c>
      <c r="J227" s="186"/>
      <c r="K227" s="187">
        <f t="shared" si="2"/>
        <v>0</v>
      </c>
      <c r="L227" s="187">
        <v>21</v>
      </c>
      <c r="M227" s="187">
        <f t="shared" si="3"/>
        <v>0</v>
      </c>
      <c r="N227" s="185">
        <v>0</v>
      </c>
      <c r="O227" s="185">
        <f t="shared" si="4"/>
        <v>0</v>
      </c>
      <c r="P227" s="185">
        <v>0</v>
      </c>
      <c r="Q227" s="185">
        <f t="shared" si="5"/>
        <v>0</v>
      </c>
      <c r="R227" s="187" t="s">
        <v>340</v>
      </c>
      <c r="S227" s="187" t="s">
        <v>125</v>
      </c>
      <c r="T227" s="188" t="s">
        <v>125</v>
      </c>
      <c r="U227" s="159">
        <v>0</v>
      </c>
      <c r="V227" s="159">
        <f t="shared" si="6"/>
        <v>0</v>
      </c>
      <c r="W227" s="159"/>
      <c r="X227" s="159" t="s">
        <v>373</v>
      </c>
      <c r="Y227" s="159" t="s">
        <v>127</v>
      </c>
      <c r="Z227" s="149"/>
      <c r="AA227" s="149"/>
      <c r="AB227" s="149"/>
      <c r="AC227" s="149"/>
      <c r="AD227" s="149"/>
      <c r="AE227" s="149"/>
      <c r="AF227" s="149"/>
      <c r="AG227" s="149" t="s">
        <v>374</v>
      </c>
      <c r="AH227" s="149"/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outlineLevel="1" x14ac:dyDescent="0.2">
      <c r="A228" s="182">
        <v>52</v>
      </c>
      <c r="B228" s="183" t="s">
        <v>377</v>
      </c>
      <c r="C228" s="195" t="s">
        <v>378</v>
      </c>
      <c r="D228" s="184" t="s">
        <v>353</v>
      </c>
      <c r="E228" s="185">
        <v>142.32706999999999</v>
      </c>
      <c r="F228" s="186"/>
      <c r="G228" s="187">
        <f t="shared" si="0"/>
        <v>0</v>
      </c>
      <c r="H228" s="186"/>
      <c r="I228" s="187">
        <f t="shared" si="1"/>
        <v>0</v>
      </c>
      <c r="J228" s="186"/>
      <c r="K228" s="187">
        <f t="shared" si="2"/>
        <v>0</v>
      </c>
      <c r="L228" s="187">
        <v>21</v>
      </c>
      <c r="M228" s="187">
        <f t="shared" si="3"/>
        <v>0</v>
      </c>
      <c r="N228" s="185">
        <v>0</v>
      </c>
      <c r="O228" s="185">
        <f t="shared" si="4"/>
        <v>0</v>
      </c>
      <c r="P228" s="185">
        <v>0</v>
      </c>
      <c r="Q228" s="185">
        <f t="shared" si="5"/>
        <v>0</v>
      </c>
      <c r="R228" s="187" t="s">
        <v>340</v>
      </c>
      <c r="S228" s="187" t="s">
        <v>125</v>
      </c>
      <c r="T228" s="188" t="s">
        <v>125</v>
      </c>
      <c r="U228" s="159">
        <v>0.94199999999999995</v>
      </c>
      <c r="V228" s="159">
        <f t="shared" si="6"/>
        <v>134.07</v>
      </c>
      <c r="W228" s="159"/>
      <c r="X228" s="159" t="s">
        <v>373</v>
      </c>
      <c r="Y228" s="159" t="s">
        <v>127</v>
      </c>
      <c r="Z228" s="149"/>
      <c r="AA228" s="149"/>
      <c r="AB228" s="149"/>
      <c r="AC228" s="149"/>
      <c r="AD228" s="149"/>
      <c r="AE228" s="149"/>
      <c r="AF228" s="149"/>
      <c r="AG228" s="149" t="s">
        <v>374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ht="22.5" outlineLevel="1" x14ac:dyDescent="0.2">
      <c r="A229" s="182">
        <v>53</v>
      </c>
      <c r="B229" s="183" t="s">
        <v>379</v>
      </c>
      <c r="C229" s="195" t="s">
        <v>380</v>
      </c>
      <c r="D229" s="184" t="s">
        <v>353</v>
      </c>
      <c r="E229" s="185">
        <v>142.32706999999999</v>
      </c>
      <c r="F229" s="186"/>
      <c r="G229" s="187">
        <f t="shared" si="0"/>
        <v>0</v>
      </c>
      <c r="H229" s="186"/>
      <c r="I229" s="187">
        <f t="shared" si="1"/>
        <v>0</v>
      </c>
      <c r="J229" s="186"/>
      <c r="K229" s="187">
        <f t="shared" si="2"/>
        <v>0</v>
      </c>
      <c r="L229" s="187">
        <v>21</v>
      </c>
      <c r="M229" s="187">
        <f t="shared" si="3"/>
        <v>0</v>
      </c>
      <c r="N229" s="185">
        <v>0</v>
      </c>
      <c r="O229" s="185">
        <f t="shared" si="4"/>
        <v>0</v>
      </c>
      <c r="P229" s="185">
        <v>0</v>
      </c>
      <c r="Q229" s="185">
        <f t="shared" si="5"/>
        <v>0</v>
      </c>
      <c r="R229" s="187" t="s">
        <v>340</v>
      </c>
      <c r="S229" s="187" t="s">
        <v>125</v>
      </c>
      <c r="T229" s="188" t="s">
        <v>125</v>
      </c>
      <c r="U229" s="159">
        <v>0.105</v>
      </c>
      <c r="V229" s="159">
        <f t="shared" si="6"/>
        <v>14.94</v>
      </c>
      <c r="W229" s="159"/>
      <c r="X229" s="159" t="s">
        <v>373</v>
      </c>
      <c r="Y229" s="159" t="s">
        <v>127</v>
      </c>
      <c r="Z229" s="149"/>
      <c r="AA229" s="149"/>
      <c r="AB229" s="149"/>
      <c r="AC229" s="149"/>
      <c r="AD229" s="149"/>
      <c r="AE229" s="149"/>
      <c r="AF229" s="149"/>
      <c r="AG229" s="149" t="s">
        <v>374</v>
      </c>
      <c r="AH229" s="149"/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x14ac:dyDescent="0.2">
      <c r="A230" s="167" t="s">
        <v>118</v>
      </c>
      <c r="B230" s="168" t="s">
        <v>89</v>
      </c>
      <c r="C230" s="189" t="s">
        <v>27</v>
      </c>
      <c r="D230" s="169"/>
      <c r="E230" s="170"/>
      <c r="F230" s="171"/>
      <c r="G230" s="171">
        <f>SUMIF(AG231:AG239,"&lt;&gt;NOR",G231:G239)</f>
        <v>0</v>
      </c>
      <c r="H230" s="171"/>
      <c r="I230" s="171">
        <f>SUM(I231:I239)</f>
        <v>0</v>
      </c>
      <c r="J230" s="171"/>
      <c r="K230" s="171">
        <f>SUM(K231:K239)</f>
        <v>0</v>
      </c>
      <c r="L230" s="171"/>
      <c r="M230" s="171">
        <f>SUM(M231:M239)</f>
        <v>0</v>
      </c>
      <c r="N230" s="170"/>
      <c r="O230" s="170">
        <f>SUM(O231:O239)</f>
        <v>0</v>
      </c>
      <c r="P230" s="170"/>
      <c r="Q230" s="170">
        <f>SUM(Q231:Q239)</f>
        <v>0</v>
      </c>
      <c r="R230" s="171"/>
      <c r="S230" s="171"/>
      <c r="T230" s="172"/>
      <c r="U230" s="166"/>
      <c r="V230" s="166">
        <f>SUM(V231:V239)</f>
        <v>0</v>
      </c>
      <c r="W230" s="166"/>
      <c r="X230" s="166"/>
      <c r="Y230" s="166"/>
      <c r="AG230" t="s">
        <v>119</v>
      </c>
    </row>
    <row r="231" spans="1:60" outlineLevel="1" x14ac:dyDescent="0.2">
      <c r="A231" s="182">
        <v>54</v>
      </c>
      <c r="B231" s="183" t="s">
        <v>381</v>
      </c>
      <c r="C231" s="195" t="s">
        <v>382</v>
      </c>
      <c r="D231" s="184" t="s">
        <v>383</v>
      </c>
      <c r="E231" s="185">
        <v>1</v>
      </c>
      <c r="F231" s="186"/>
      <c r="G231" s="187">
        <f>ROUND(E231*F231,2)</f>
        <v>0</v>
      </c>
      <c r="H231" s="186"/>
      <c r="I231" s="187">
        <f>ROUND(E231*H231,2)</f>
        <v>0</v>
      </c>
      <c r="J231" s="186"/>
      <c r="K231" s="187">
        <f>ROUND(E231*J231,2)</f>
        <v>0</v>
      </c>
      <c r="L231" s="187">
        <v>21</v>
      </c>
      <c r="M231" s="187">
        <f>G231*(1+L231/100)</f>
        <v>0</v>
      </c>
      <c r="N231" s="185">
        <v>0</v>
      </c>
      <c r="O231" s="185">
        <f>ROUND(E231*N231,2)</f>
        <v>0</v>
      </c>
      <c r="P231" s="185">
        <v>0</v>
      </c>
      <c r="Q231" s="185">
        <f>ROUND(E231*P231,2)</f>
        <v>0</v>
      </c>
      <c r="R231" s="187"/>
      <c r="S231" s="187" t="s">
        <v>125</v>
      </c>
      <c r="T231" s="188" t="s">
        <v>281</v>
      </c>
      <c r="U231" s="159">
        <v>0</v>
      </c>
      <c r="V231" s="159">
        <f>ROUND(E231*U231,2)</f>
        <v>0</v>
      </c>
      <c r="W231" s="159"/>
      <c r="X231" s="159" t="s">
        <v>384</v>
      </c>
      <c r="Y231" s="159" t="s">
        <v>127</v>
      </c>
      <c r="Z231" s="149"/>
      <c r="AA231" s="149"/>
      <c r="AB231" s="149"/>
      <c r="AC231" s="149"/>
      <c r="AD231" s="149"/>
      <c r="AE231" s="149"/>
      <c r="AF231" s="149"/>
      <c r="AG231" s="149" t="s">
        <v>385</v>
      </c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</row>
    <row r="232" spans="1:60" outlineLevel="1" x14ac:dyDescent="0.2">
      <c r="A232" s="174">
        <v>55</v>
      </c>
      <c r="B232" s="175" t="s">
        <v>386</v>
      </c>
      <c r="C232" s="190" t="s">
        <v>387</v>
      </c>
      <c r="D232" s="176" t="s">
        <v>383</v>
      </c>
      <c r="E232" s="177">
        <v>1</v>
      </c>
      <c r="F232" s="178"/>
      <c r="G232" s="179">
        <f>ROUND(E232*F232,2)</f>
        <v>0</v>
      </c>
      <c r="H232" s="178"/>
      <c r="I232" s="179">
        <f>ROUND(E232*H232,2)</f>
        <v>0</v>
      </c>
      <c r="J232" s="178"/>
      <c r="K232" s="179">
        <f>ROUND(E232*J232,2)</f>
        <v>0</v>
      </c>
      <c r="L232" s="179">
        <v>21</v>
      </c>
      <c r="M232" s="179">
        <f>G232*(1+L232/100)</f>
        <v>0</v>
      </c>
      <c r="N232" s="177">
        <v>0</v>
      </c>
      <c r="O232" s="177">
        <f>ROUND(E232*N232,2)</f>
        <v>0</v>
      </c>
      <c r="P232" s="177">
        <v>0</v>
      </c>
      <c r="Q232" s="177">
        <f>ROUND(E232*P232,2)</f>
        <v>0</v>
      </c>
      <c r="R232" s="179"/>
      <c r="S232" s="179" t="s">
        <v>125</v>
      </c>
      <c r="T232" s="180" t="s">
        <v>281</v>
      </c>
      <c r="U232" s="159">
        <v>0</v>
      </c>
      <c r="V232" s="159">
        <f>ROUND(E232*U232,2)</f>
        <v>0</v>
      </c>
      <c r="W232" s="159"/>
      <c r="X232" s="159" t="s">
        <v>384</v>
      </c>
      <c r="Y232" s="159" t="s">
        <v>127</v>
      </c>
      <c r="Z232" s="149"/>
      <c r="AA232" s="149"/>
      <c r="AB232" s="149"/>
      <c r="AC232" s="149"/>
      <c r="AD232" s="149"/>
      <c r="AE232" s="149"/>
      <c r="AF232" s="149"/>
      <c r="AG232" s="149" t="s">
        <v>385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2" x14ac:dyDescent="0.2">
      <c r="A233" s="156"/>
      <c r="B233" s="157"/>
      <c r="C233" s="256" t="s">
        <v>388</v>
      </c>
      <c r="D233" s="257"/>
      <c r="E233" s="257"/>
      <c r="F233" s="257"/>
      <c r="G233" s="257"/>
      <c r="H233" s="159"/>
      <c r="I233" s="159"/>
      <c r="J233" s="159"/>
      <c r="K233" s="159"/>
      <c r="L233" s="159"/>
      <c r="M233" s="159"/>
      <c r="N233" s="158"/>
      <c r="O233" s="158"/>
      <c r="P233" s="158"/>
      <c r="Q233" s="158"/>
      <c r="R233" s="159"/>
      <c r="S233" s="159"/>
      <c r="T233" s="159"/>
      <c r="U233" s="159"/>
      <c r="V233" s="159"/>
      <c r="W233" s="159"/>
      <c r="X233" s="159"/>
      <c r="Y233" s="159"/>
      <c r="Z233" s="149"/>
      <c r="AA233" s="149"/>
      <c r="AB233" s="149"/>
      <c r="AC233" s="149"/>
      <c r="AD233" s="149"/>
      <c r="AE233" s="149"/>
      <c r="AF233" s="149"/>
      <c r="AG233" s="149" t="s">
        <v>130</v>
      </c>
      <c r="AH233" s="149"/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">
      <c r="A234" s="174">
        <v>56</v>
      </c>
      <c r="B234" s="175" t="s">
        <v>389</v>
      </c>
      <c r="C234" s="190" t="s">
        <v>390</v>
      </c>
      <c r="D234" s="176" t="s">
        <v>383</v>
      </c>
      <c r="E234" s="177">
        <v>1</v>
      </c>
      <c r="F234" s="178"/>
      <c r="G234" s="179">
        <f>ROUND(E234*F234,2)</f>
        <v>0</v>
      </c>
      <c r="H234" s="178"/>
      <c r="I234" s="179">
        <f>ROUND(E234*H234,2)</f>
        <v>0</v>
      </c>
      <c r="J234" s="178"/>
      <c r="K234" s="179">
        <f>ROUND(E234*J234,2)</f>
        <v>0</v>
      </c>
      <c r="L234" s="179">
        <v>21</v>
      </c>
      <c r="M234" s="179">
        <f>G234*(1+L234/100)</f>
        <v>0</v>
      </c>
      <c r="N234" s="177">
        <v>0</v>
      </c>
      <c r="O234" s="177">
        <f>ROUND(E234*N234,2)</f>
        <v>0</v>
      </c>
      <c r="P234" s="177">
        <v>0</v>
      </c>
      <c r="Q234" s="177">
        <f>ROUND(E234*P234,2)</f>
        <v>0</v>
      </c>
      <c r="R234" s="179"/>
      <c r="S234" s="179" t="s">
        <v>125</v>
      </c>
      <c r="T234" s="180" t="s">
        <v>281</v>
      </c>
      <c r="U234" s="159">
        <v>0</v>
      </c>
      <c r="V234" s="159">
        <f>ROUND(E234*U234,2)</f>
        <v>0</v>
      </c>
      <c r="W234" s="159"/>
      <c r="X234" s="159" t="s">
        <v>384</v>
      </c>
      <c r="Y234" s="159" t="s">
        <v>127</v>
      </c>
      <c r="Z234" s="149"/>
      <c r="AA234" s="149"/>
      <c r="AB234" s="149"/>
      <c r="AC234" s="149"/>
      <c r="AD234" s="149"/>
      <c r="AE234" s="149"/>
      <c r="AF234" s="149"/>
      <c r="AG234" s="149" t="s">
        <v>391</v>
      </c>
      <c r="AH234" s="149"/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ht="33.75" outlineLevel="2" x14ac:dyDescent="0.2">
      <c r="A235" s="156"/>
      <c r="B235" s="157"/>
      <c r="C235" s="256" t="s">
        <v>392</v>
      </c>
      <c r="D235" s="257"/>
      <c r="E235" s="257"/>
      <c r="F235" s="257"/>
      <c r="G235" s="257"/>
      <c r="H235" s="159"/>
      <c r="I235" s="159"/>
      <c r="J235" s="159"/>
      <c r="K235" s="159"/>
      <c r="L235" s="159"/>
      <c r="M235" s="159"/>
      <c r="N235" s="158"/>
      <c r="O235" s="158"/>
      <c r="P235" s="158"/>
      <c r="Q235" s="158"/>
      <c r="R235" s="159"/>
      <c r="S235" s="159"/>
      <c r="T235" s="159"/>
      <c r="U235" s="159"/>
      <c r="V235" s="159"/>
      <c r="W235" s="159"/>
      <c r="X235" s="159"/>
      <c r="Y235" s="159"/>
      <c r="Z235" s="149"/>
      <c r="AA235" s="149"/>
      <c r="AB235" s="149"/>
      <c r="AC235" s="149"/>
      <c r="AD235" s="149"/>
      <c r="AE235" s="149"/>
      <c r="AF235" s="149"/>
      <c r="AG235" s="149" t="s">
        <v>130</v>
      </c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81" t="str">
        <f>C235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35" s="149"/>
      <c r="BC235" s="149"/>
      <c r="BD235" s="149"/>
      <c r="BE235" s="149"/>
      <c r="BF235" s="149"/>
      <c r="BG235" s="149"/>
      <c r="BH235" s="149"/>
    </row>
    <row r="236" spans="1:60" outlineLevel="1" x14ac:dyDescent="0.2">
      <c r="A236" s="174">
        <v>57</v>
      </c>
      <c r="B236" s="175" t="s">
        <v>393</v>
      </c>
      <c r="C236" s="190" t="s">
        <v>394</v>
      </c>
      <c r="D236" s="176" t="s">
        <v>383</v>
      </c>
      <c r="E236" s="177">
        <v>1</v>
      </c>
      <c r="F236" s="178"/>
      <c r="G236" s="179">
        <f>ROUND(E236*F236,2)</f>
        <v>0</v>
      </c>
      <c r="H236" s="178"/>
      <c r="I236" s="179">
        <f>ROUND(E236*H236,2)</f>
        <v>0</v>
      </c>
      <c r="J236" s="178"/>
      <c r="K236" s="179">
        <f>ROUND(E236*J236,2)</f>
        <v>0</v>
      </c>
      <c r="L236" s="179">
        <v>21</v>
      </c>
      <c r="M236" s="179">
        <f>G236*(1+L236/100)</f>
        <v>0</v>
      </c>
      <c r="N236" s="177">
        <v>0</v>
      </c>
      <c r="O236" s="177">
        <f>ROUND(E236*N236,2)</f>
        <v>0</v>
      </c>
      <c r="P236" s="177">
        <v>0</v>
      </c>
      <c r="Q236" s="177">
        <f>ROUND(E236*P236,2)</f>
        <v>0</v>
      </c>
      <c r="R236" s="179"/>
      <c r="S236" s="179" t="s">
        <v>125</v>
      </c>
      <c r="T236" s="180" t="s">
        <v>281</v>
      </c>
      <c r="U236" s="159">
        <v>0</v>
      </c>
      <c r="V236" s="159">
        <f>ROUND(E236*U236,2)</f>
        <v>0</v>
      </c>
      <c r="W236" s="159"/>
      <c r="X236" s="159" t="s">
        <v>384</v>
      </c>
      <c r="Y236" s="159" t="s">
        <v>127</v>
      </c>
      <c r="Z236" s="149"/>
      <c r="AA236" s="149"/>
      <c r="AB236" s="149"/>
      <c r="AC236" s="149"/>
      <c r="AD236" s="149"/>
      <c r="AE236" s="149"/>
      <c r="AF236" s="149"/>
      <c r="AG236" s="149" t="s">
        <v>391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ht="22.5" outlineLevel="2" x14ac:dyDescent="0.2">
      <c r="A237" s="156"/>
      <c r="B237" s="157"/>
      <c r="C237" s="256" t="s">
        <v>395</v>
      </c>
      <c r="D237" s="257"/>
      <c r="E237" s="257"/>
      <c r="F237" s="257"/>
      <c r="G237" s="257"/>
      <c r="H237" s="159"/>
      <c r="I237" s="159"/>
      <c r="J237" s="159"/>
      <c r="K237" s="159"/>
      <c r="L237" s="159"/>
      <c r="M237" s="159"/>
      <c r="N237" s="158"/>
      <c r="O237" s="158"/>
      <c r="P237" s="158"/>
      <c r="Q237" s="158"/>
      <c r="R237" s="159"/>
      <c r="S237" s="159"/>
      <c r="T237" s="159"/>
      <c r="U237" s="159"/>
      <c r="V237" s="159"/>
      <c r="W237" s="159"/>
      <c r="X237" s="159"/>
      <c r="Y237" s="159"/>
      <c r="Z237" s="149"/>
      <c r="AA237" s="149"/>
      <c r="AB237" s="149"/>
      <c r="AC237" s="149"/>
      <c r="AD237" s="149"/>
      <c r="AE237" s="149"/>
      <c r="AF237" s="149"/>
      <c r="AG237" s="149" t="s">
        <v>130</v>
      </c>
      <c r="AH237" s="149"/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81" t="str">
        <f>C237</f>
        <v>Náklady na ztížené podmínky provádění tam, kde se vyskytují omezující vlivy konkrétního prostředí, které mají prokazatelný vliv na provádění stavebních prací, Jedná se zejména o náklady související s extrémními podmínkami místa provádění.</v>
      </c>
      <c r="BB237" s="149"/>
      <c r="BC237" s="149"/>
      <c r="BD237" s="149"/>
      <c r="BE237" s="149"/>
      <c r="BF237" s="149"/>
      <c r="BG237" s="149"/>
      <c r="BH237" s="149"/>
    </row>
    <row r="238" spans="1:60" outlineLevel="1" x14ac:dyDescent="0.2">
      <c r="A238" s="174">
        <v>58</v>
      </c>
      <c r="B238" s="175" t="s">
        <v>396</v>
      </c>
      <c r="C238" s="190" t="s">
        <v>397</v>
      </c>
      <c r="D238" s="176" t="s">
        <v>383</v>
      </c>
      <c r="E238" s="177">
        <v>1</v>
      </c>
      <c r="F238" s="178"/>
      <c r="G238" s="179">
        <f>ROUND(E238*F238,2)</f>
        <v>0</v>
      </c>
      <c r="H238" s="178"/>
      <c r="I238" s="179">
        <f>ROUND(E238*H238,2)</f>
        <v>0</v>
      </c>
      <c r="J238" s="178"/>
      <c r="K238" s="179">
        <f>ROUND(E238*J238,2)</f>
        <v>0</v>
      </c>
      <c r="L238" s="179">
        <v>21</v>
      </c>
      <c r="M238" s="179">
        <f>G238*(1+L238/100)</f>
        <v>0</v>
      </c>
      <c r="N238" s="177">
        <v>0</v>
      </c>
      <c r="O238" s="177">
        <f>ROUND(E238*N238,2)</f>
        <v>0</v>
      </c>
      <c r="P238" s="177">
        <v>0</v>
      </c>
      <c r="Q238" s="177">
        <f>ROUND(E238*P238,2)</f>
        <v>0</v>
      </c>
      <c r="R238" s="179"/>
      <c r="S238" s="179" t="s">
        <v>125</v>
      </c>
      <c r="T238" s="180" t="s">
        <v>281</v>
      </c>
      <c r="U238" s="159">
        <v>0</v>
      </c>
      <c r="V238" s="159">
        <f>ROUND(E238*U238,2)</f>
        <v>0</v>
      </c>
      <c r="W238" s="159"/>
      <c r="X238" s="159" t="s">
        <v>384</v>
      </c>
      <c r="Y238" s="159" t="s">
        <v>127</v>
      </c>
      <c r="Z238" s="149"/>
      <c r="AA238" s="149"/>
      <c r="AB238" s="149"/>
      <c r="AC238" s="149"/>
      <c r="AD238" s="149"/>
      <c r="AE238" s="149"/>
      <c r="AF238" s="149"/>
      <c r="AG238" s="149" t="s">
        <v>385</v>
      </c>
      <c r="AH238" s="149"/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2" x14ac:dyDescent="0.2">
      <c r="A239" s="156"/>
      <c r="B239" s="157"/>
      <c r="C239" s="256" t="s">
        <v>398</v>
      </c>
      <c r="D239" s="257"/>
      <c r="E239" s="257"/>
      <c r="F239" s="257"/>
      <c r="G239" s="257"/>
      <c r="H239" s="159"/>
      <c r="I239" s="159"/>
      <c r="J239" s="159"/>
      <c r="K239" s="159"/>
      <c r="L239" s="159"/>
      <c r="M239" s="159"/>
      <c r="N239" s="158"/>
      <c r="O239" s="158"/>
      <c r="P239" s="158"/>
      <c r="Q239" s="158"/>
      <c r="R239" s="159"/>
      <c r="S239" s="159"/>
      <c r="T239" s="159"/>
      <c r="U239" s="159"/>
      <c r="V239" s="159"/>
      <c r="W239" s="159"/>
      <c r="X239" s="159"/>
      <c r="Y239" s="159"/>
      <c r="Z239" s="149"/>
      <c r="AA239" s="149"/>
      <c r="AB239" s="149"/>
      <c r="AC239" s="149"/>
      <c r="AD239" s="149"/>
      <c r="AE239" s="149"/>
      <c r="AF239" s="149"/>
      <c r="AG239" s="149" t="s">
        <v>130</v>
      </c>
      <c r="AH239" s="149"/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x14ac:dyDescent="0.2">
      <c r="A240" s="167" t="s">
        <v>118</v>
      </c>
      <c r="B240" s="168" t="s">
        <v>90</v>
      </c>
      <c r="C240" s="189" t="s">
        <v>28</v>
      </c>
      <c r="D240" s="169"/>
      <c r="E240" s="170"/>
      <c r="F240" s="171"/>
      <c r="G240" s="171">
        <f>SUMIF(AG241:AG250,"&lt;&gt;NOR",G241:G250)</f>
        <v>0</v>
      </c>
      <c r="H240" s="171"/>
      <c r="I240" s="171">
        <f>SUM(I241:I250)</f>
        <v>0</v>
      </c>
      <c r="J240" s="171"/>
      <c r="K240" s="171">
        <f>SUM(K241:K250)</f>
        <v>0</v>
      </c>
      <c r="L240" s="171"/>
      <c r="M240" s="171">
        <f>SUM(M241:M250)</f>
        <v>0</v>
      </c>
      <c r="N240" s="170"/>
      <c r="O240" s="170">
        <f>SUM(O241:O250)</f>
        <v>0</v>
      </c>
      <c r="P240" s="170"/>
      <c r="Q240" s="170">
        <f>SUM(Q241:Q250)</f>
        <v>0</v>
      </c>
      <c r="R240" s="171"/>
      <c r="S240" s="171"/>
      <c r="T240" s="172"/>
      <c r="U240" s="166"/>
      <c r="V240" s="166">
        <f>SUM(V241:V250)</f>
        <v>0</v>
      </c>
      <c r="W240" s="166"/>
      <c r="X240" s="166"/>
      <c r="Y240" s="166"/>
      <c r="AG240" t="s">
        <v>119</v>
      </c>
    </row>
    <row r="241" spans="1:60" outlineLevel="1" x14ac:dyDescent="0.2">
      <c r="A241" s="174">
        <v>59</v>
      </c>
      <c r="B241" s="175" t="s">
        <v>399</v>
      </c>
      <c r="C241" s="190" t="s">
        <v>400</v>
      </c>
      <c r="D241" s="176" t="s">
        <v>383</v>
      </c>
      <c r="E241" s="177">
        <v>1</v>
      </c>
      <c r="F241" s="178"/>
      <c r="G241" s="179">
        <f>ROUND(E241*F241,2)</f>
        <v>0</v>
      </c>
      <c r="H241" s="178"/>
      <c r="I241" s="179">
        <f>ROUND(E241*H241,2)</f>
        <v>0</v>
      </c>
      <c r="J241" s="178"/>
      <c r="K241" s="179">
        <f>ROUND(E241*J241,2)</f>
        <v>0</v>
      </c>
      <c r="L241" s="179">
        <v>21</v>
      </c>
      <c r="M241" s="179">
        <f>G241*(1+L241/100)</f>
        <v>0</v>
      </c>
      <c r="N241" s="177">
        <v>0</v>
      </c>
      <c r="O241" s="177">
        <f>ROUND(E241*N241,2)</f>
        <v>0</v>
      </c>
      <c r="P241" s="177">
        <v>0</v>
      </c>
      <c r="Q241" s="177">
        <f>ROUND(E241*P241,2)</f>
        <v>0</v>
      </c>
      <c r="R241" s="179"/>
      <c r="S241" s="179" t="s">
        <v>125</v>
      </c>
      <c r="T241" s="180" t="s">
        <v>281</v>
      </c>
      <c r="U241" s="159">
        <v>0</v>
      </c>
      <c r="V241" s="159">
        <f>ROUND(E241*U241,2)</f>
        <v>0</v>
      </c>
      <c r="W241" s="159"/>
      <c r="X241" s="159" t="s">
        <v>384</v>
      </c>
      <c r="Y241" s="159" t="s">
        <v>127</v>
      </c>
      <c r="Z241" s="149"/>
      <c r="AA241" s="149"/>
      <c r="AB241" s="149"/>
      <c r="AC241" s="149"/>
      <c r="AD241" s="149"/>
      <c r="AE241" s="149"/>
      <c r="AF241" s="149"/>
      <c r="AG241" s="149" t="s">
        <v>401</v>
      </c>
      <c r="AH241" s="149"/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ht="22.5" outlineLevel="2" x14ac:dyDescent="0.2">
      <c r="A242" s="156"/>
      <c r="B242" s="157"/>
      <c r="C242" s="256" t="s">
        <v>402</v>
      </c>
      <c r="D242" s="257"/>
      <c r="E242" s="257"/>
      <c r="F242" s="257"/>
      <c r="G242" s="257"/>
      <c r="H242" s="159"/>
      <c r="I242" s="159"/>
      <c r="J242" s="159"/>
      <c r="K242" s="159"/>
      <c r="L242" s="159"/>
      <c r="M242" s="159"/>
      <c r="N242" s="158"/>
      <c r="O242" s="158"/>
      <c r="P242" s="158"/>
      <c r="Q242" s="158"/>
      <c r="R242" s="159"/>
      <c r="S242" s="159"/>
      <c r="T242" s="159"/>
      <c r="U242" s="159"/>
      <c r="V242" s="159"/>
      <c r="W242" s="159"/>
      <c r="X242" s="159"/>
      <c r="Y242" s="159"/>
      <c r="Z242" s="149"/>
      <c r="AA242" s="149"/>
      <c r="AB242" s="149"/>
      <c r="AC242" s="149"/>
      <c r="AD242" s="149"/>
      <c r="AE242" s="149"/>
      <c r="AF242" s="149"/>
      <c r="AG242" s="149" t="s">
        <v>130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81" t="str">
        <f>C242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242" s="149"/>
      <c r="BC242" s="149"/>
      <c r="BD242" s="149"/>
      <c r="BE242" s="149"/>
      <c r="BF242" s="149"/>
      <c r="BG242" s="149"/>
      <c r="BH242" s="149"/>
    </row>
    <row r="243" spans="1:60" outlineLevel="1" x14ac:dyDescent="0.2">
      <c r="A243" s="174">
        <v>60</v>
      </c>
      <c r="B243" s="175" t="s">
        <v>403</v>
      </c>
      <c r="C243" s="190" t="s">
        <v>404</v>
      </c>
      <c r="D243" s="176" t="s">
        <v>383</v>
      </c>
      <c r="E243" s="177">
        <v>1</v>
      </c>
      <c r="F243" s="178"/>
      <c r="G243" s="179">
        <f>ROUND(E243*F243,2)</f>
        <v>0</v>
      </c>
      <c r="H243" s="178"/>
      <c r="I243" s="179">
        <f>ROUND(E243*H243,2)</f>
        <v>0</v>
      </c>
      <c r="J243" s="178"/>
      <c r="K243" s="179">
        <f>ROUND(E243*J243,2)</f>
        <v>0</v>
      </c>
      <c r="L243" s="179">
        <v>21</v>
      </c>
      <c r="M243" s="179">
        <f>G243*(1+L243/100)</f>
        <v>0</v>
      </c>
      <c r="N243" s="177">
        <v>0</v>
      </c>
      <c r="O243" s="177">
        <f>ROUND(E243*N243,2)</f>
        <v>0</v>
      </c>
      <c r="P243" s="177">
        <v>0</v>
      </c>
      <c r="Q243" s="177">
        <f>ROUND(E243*P243,2)</f>
        <v>0</v>
      </c>
      <c r="R243" s="179"/>
      <c r="S243" s="179" t="s">
        <v>125</v>
      </c>
      <c r="T243" s="180" t="s">
        <v>281</v>
      </c>
      <c r="U243" s="159">
        <v>0</v>
      </c>
      <c r="V243" s="159">
        <f>ROUND(E243*U243,2)</f>
        <v>0</v>
      </c>
      <c r="W243" s="159"/>
      <c r="X243" s="159" t="s">
        <v>384</v>
      </c>
      <c r="Y243" s="159" t="s">
        <v>127</v>
      </c>
      <c r="Z243" s="149"/>
      <c r="AA243" s="149"/>
      <c r="AB243" s="149"/>
      <c r="AC243" s="149"/>
      <c r="AD243" s="149"/>
      <c r="AE243" s="149"/>
      <c r="AF243" s="149"/>
      <c r="AG243" s="149" t="s">
        <v>401</v>
      </c>
      <c r="AH243" s="149"/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ht="33.75" outlineLevel="2" x14ac:dyDescent="0.2">
      <c r="A244" s="156"/>
      <c r="B244" s="157"/>
      <c r="C244" s="256" t="s">
        <v>405</v>
      </c>
      <c r="D244" s="257"/>
      <c r="E244" s="257"/>
      <c r="F244" s="257"/>
      <c r="G244" s="257"/>
      <c r="H244" s="159"/>
      <c r="I244" s="159"/>
      <c r="J244" s="159"/>
      <c r="K244" s="159"/>
      <c r="L244" s="159"/>
      <c r="M244" s="159"/>
      <c r="N244" s="158"/>
      <c r="O244" s="158"/>
      <c r="P244" s="158"/>
      <c r="Q244" s="158"/>
      <c r="R244" s="159"/>
      <c r="S244" s="159"/>
      <c r="T244" s="159"/>
      <c r="U244" s="159"/>
      <c r="V244" s="159"/>
      <c r="W244" s="159"/>
      <c r="X244" s="159"/>
      <c r="Y244" s="159"/>
      <c r="Z244" s="149"/>
      <c r="AA244" s="149"/>
      <c r="AB244" s="149"/>
      <c r="AC244" s="149"/>
      <c r="AD244" s="149"/>
      <c r="AE244" s="149"/>
      <c r="AF244" s="149"/>
      <c r="AG244" s="149" t="s">
        <v>130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81" t="str">
        <f>C244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244" s="149"/>
      <c r="BC244" s="149"/>
      <c r="BD244" s="149"/>
      <c r="BE244" s="149"/>
      <c r="BF244" s="149"/>
      <c r="BG244" s="149"/>
      <c r="BH244" s="149"/>
    </row>
    <row r="245" spans="1:60" outlineLevel="1" x14ac:dyDescent="0.2">
      <c r="A245" s="174">
        <v>61</v>
      </c>
      <c r="B245" s="175" t="s">
        <v>406</v>
      </c>
      <c r="C245" s="190" t="s">
        <v>407</v>
      </c>
      <c r="D245" s="176" t="s">
        <v>383</v>
      </c>
      <c r="E245" s="177">
        <v>1</v>
      </c>
      <c r="F245" s="178"/>
      <c r="G245" s="179">
        <f>ROUND(E245*F245,2)</f>
        <v>0</v>
      </c>
      <c r="H245" s="178"/>
      <c r="I245" s="179">
        <f>ROUND(E245*H245,2)</f>
        <v>0</v>
      </c>
      <c r="J245" s="178"/>
      <c r="K245" s="179">
        <f>ROUND(E245*J245,2)</f>
        <v>0</v>
      </c>
      <c r="L245" s="179">
        <v>21</v>
      </c>
      <c r="M245" s="179">
        <f>G245*(1+L245/100)</f>
        <v>0</v>
      </c>
      <c r="N245" s="177">
        <v>0</v>
      </c>
      <c r="O245" s="177">
        <f>ROUND(E245*N245,2)</f>
        <v>0</v>
      </c>
      <c r="P245" s="177">
        <v>0</v>
      </c>
      <c r="Q245" s="177">
        <f>ROUND(E245*P245,2)</f>
        <v>0</v>
      </c>
      <c r="R245" s="179"/>
      <c r="S245" s="179" t="s">
        <v>125</v>
      </c>
      <c r="T245" s="180" t="s">
        <v>281</v>
      </c>
      <c r="U245" s="159">
        <v>0</v>
      </c>
      <c r="V245" s="159">
        <f>ROUND(E245*U245,2)</f>
        <v>0</v>
      </c>
      <c r="W245" s="159"/>
      <c r="X245" s="159" t="s">
        <v>384</v>
      </c>
      <c r="Y245" s="159" t="s">
        <v>127</v>
      </c>
      <c r="Z245" s="149"/>
      <c r="AA245" s="149"/>
      <c r="AB245" s="149"/>
      <c r="AC245" s="149"/>
      <c r="AD245" s="149"/>
      <c r="AE245" s="149"/>
      <c r="AF245" s="149"/>
      <c r="AG245" s="149" t="s">
        <v>401</v>
      </c>
      <c r="AH245" s="149"/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ht="22.5" outlineLevel="2" x14ac:dyDescent="0.2">
      <c r="A246" s="156"/>
      <c r="B246" s="157"/>
      <c r="C246" s="256" t="s">
        <v>408</v>
      </c>
      <c r="D246" s="257"/>
      <c r="E246" s="257"/>
      <c r="F246" s="257"/>
      <c r="G246" s="257"/>
      <c r="H246" s="159"/>
      <c r="I246" s="159"/>
      <c r="J246" s="159"/>
      <c r="K246" s="159"/>
      <c r="L246" s="159"/>
      <c r="M246" s="159"/>
      <c r="N246" s="158"/>
      <c r="O246" s="158"/>
      <c r="P246" s="158"/>
      <c r="Q246" s="158"/>
      <c r="R246" s="159"/>
      <c r="S246" s="159"/>
      <c r="T246" s="159"/>
      <c r="U246" s="159"/>
      <c r="V246" s="159"/>
      <c r="W246" s="159"/>
      <c r="X246" s="159"/>
      <c r="Y246" s="159"/>
      <c r="Z246" s="149"/>
      <c r="AA246" s="149"/>
      <c r="AB246" s="149"/>
      <c r="AC246" s="149"/>
      <c r="AD246" s="149"/>
      <c r="AE246" s="149"/>
      <c r="AF246" s="149"/>
      <c r="AG246" s="149" t="s">
        <v>130</v>
      </c>
      <c r="AH246" s="149"/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81" t="str">
        <f>C246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246" s="149"/>
      <c r="BC246" s="149"/>
      <c r="BD246" s="149"/>
      <c r="BE246" s="149"/>
      <c r="BF246" s="149"/>
      <c r="BG246" s="149"/>
      <c r="BH246" s="149"/>
    </row>
    <row r="247" spans="1:60" outlineLevel="1" x14ac:dyDescent="0.2">
      <c r="A247" s="174">
        <v>62</v>
      </c>
      <c r="B247" s="175" t="s">
        <v>409</v>
      </c>
      <c r="C247" s="190" t="s">
        <v>410</v>
      </c>
      <c r="D247" s="176" t="s">
        <v>383</v>
      </c>
      <c r="E247" s="177">
        <v>1</v>
      </c>
      <c r="F247" s="178"/>
      <c r="G247" s="179">
        <f>ROUND(E247*F247,2)</f>
        <v>0</v>
      </c>
      <c r="H247" s="178"/>
      <c r="I247" s="179">
        <f>ROUND(E247*H247,2)</f>
        <v>0</v>
      </c>
      <c r="J247" s="178"/>
      <c r="K247" s="179">
        <f>ROUND(E247*J247,2)</f>
        <v>0</v>
      </c>
      <c r="L247" s="179">
        <v>21</v>
      </c>
      <c r="M247" s="179">
        <f>G247*(1+L247/100)</f>
        <v>0</v>
      </c>
      <c r="N247" s="177">
        <v>0</v>
      </c>
      <c r="O247" s="177">
        <f>ROUND(E247*N247,2)</f>
        <v>0</v>
      </c>
      <c r="P247" s="177">
        <v>0</v>
      </c>
      <c r="Q247" s="177">
        <f>ROUND(E247*P247,2)</f>
        <v>0</v>
      </c>
      <c r="R247" s="179"/>
      <c r="S247" s="179" t="s">
        <v>125</v>
      </c>
      <c r="T247" s="180" t="s">
        <v>281</v>
      </c>
      <c r="U247" s="159">
        <v>0</v>
      </c>
      <c r="V247" s="159">
        <f>ROUND(E247*U247,2)</f>
        <v>0</v>
      </c>
      <c r="W247" s="159"/>
      <c r="X247" s="159" t="s">
        <v>384</v>
      </c>
      <c r="Y247" s="159" t="s">
        <v>127</v>
      </c>
      <c r="Z247" s="149"/>
      <c r="AA247" s="149"/>
      <c r="AB247" s="149"/>
      <c r="AC247" s="149"/>
      <c r="AD247" s="149"/>
      <c r="AE247" s="149"/>
      <c r="AF247" s="149"/>
      <c r="AG247" s="149" t="s">
        <v>401</v>
      </c>
      <c r="AH247" s="149"/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ht="33.75" outlineLevel="2" x14ac:dyDescent="0.2">
      <c r="A248" s="156"/>
      <c r="B248" s="157"/>
      <c r="C248" s="256" t="s">
        <v>411</v>
      </c>
      <c r="D248" s="257"/>
      <c r="E248" s="257"/>
      <c r="F248" s="257"/>
      <c r="G248" s="257"/>
      <c r="H248" s="159"/>
      <c r="I248" s="159"/>
      <c r="J248" s="159"/>
      <c r="K248" s="159"/>
      <c r="L248" s="159"/>
      <c r="M248" s="159"/>
      <c r="N248" s="158"/>
      <c r="O248" s="158"/>
      <c r="P248" s="158"/>
      <c r="Q248" s="158"/>
      <c r="R248" s="159"/>
      <c r="S248" s="159"/>
      <c r="T248" s="159"/>
      <c r="U248" s="159"/>
      <c r="V248" s="159"/>
      <c r="W248" s="159"/>
      <c r="X248" s="159"/>
      <c r="Y248" s="159"/>
      <c r="Z248" s="149"/>
      <c r="AA248" s="149"/>
      <c r="AB248" s="149"/>
      <c r="AC248" s="149"/>
      <c r="AD248" s="149"/>
      <c r="AE248" s="149"/>
      <c r="AF248" s="149"/>
      <c r="AG248" s="149" t="s">
        <v>130</v>
      </c>
      <c r="AH248" s="149"/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81" t="str">
        <f>C248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48" s="149"/>
      <c r="BC248" s="149"/>
      <c r="BD248" s="149"/>
      <c r="BE248" s="149"/>
      <c r="BF248" s="149"/>
      <c r="BG248" s="149"/>
      <c r="BH248" s="149"/>
    </row>
    <row r="249" spans="1:60" outlineLevel="1" x14ac:dyDescent="0.2">
      <c r="A249" s="174">
        <v>63</v>
      </c>
      <c r="B249" s="175" t="s">
        <v>412</v>
      </c>
      <c r="C249" s="190" t="s">
        <v>413</v>
      </c>
      <c r="D249" s="176" t="s">
        <v>383</v>
      </c>
      <c r="E249" s="177">
        <v>1</v>
      </c>
      <c r="F249" s="178"/>
      <c r="G249" s="179">
        <f>ROUND(E249*F249,2)</f>
        <v>0</v>
      </c>
      <c r="H249" s="178"/>
      <c r="I249" s="179">
        <f>ROUND(E249*H249,2)</f>
        <v>0</v>
      </c>
      <c r="J249" s="178"/>
      <c r="K249" s="179">
        <f>ROUND(E249*J249,2)</f>
        <v>0</v>
      </c>
      <c r="L249" s="179">
        <v>21</v>
      </c>
      <c r="M249" s="179">
        <f>G249*(1+L249/100)</f>
        <v>0</v>
      </c>
      <c r="N249" s="177">
        <v>0</v>
      </c>
      <c r="O249" s="177">
        <f>ROUND(E249*N249,2)</f>
        <v>0</v>
      </c>
      <c r="P249" s="177">
        <v>0</v>
      </c>
      <c r="Q249" s="177">
        <f>ROUND(E249*P249,2)</f>
        <v>0</v>
      </c>
      <c r="R249" s="179"/>
      <c r="S249" s="179" t="s">
        <v>125</v>
      </c>
      <c r="T249" s="180" t="s">
        <v>281</v>
      </c>
      <c r="U249" s="159">
        <v>0</v>
      </c>
      <c r="V249" s="159">
        <f>ROUND(E249*U249,2)</f>
        <v>0</v>
      </c>
      <c r="W249" s="159"/>
      <c r="X249" s="159" t="s">
        <v>384</v>
      </c>
      <c r="Y249" s="159" t="s">
        <v>127</v>
      </c>
      <c r="Z249" s="149"/>
      <c r="AA249" s="149"/>
      <c r="AB249" s="149"/>
      <c r="AC249" s="149"/>
      <c r="AD249" s="149"/>
      <c r="AE249" s="149"/>
      <c r="AF249" s="149"/>
      <c r="AG249" s="149" t="s">
        <v>401</v>
      </c>
      <c r="AH249" s="149"/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2" x14ac:dyDescent="0.2">
      <c r="A250" s="156"/>
      <c r="B250" s="157"/>
      <c r="C250" s="256" t="s">
        <v>414</v>
      </c>
      <c r="D250" s="257"/>
      <c r="E250" s="257"/>
      <c r="F250" s="257"/>
      <c r="G250" s="257"/>
      <c r="H250" s="159"/>
      <c r="I250" s="159"/>
      <c r="J250" s="159"/>
      <c r="K250" s="159"/>
      <c r="L250" s="159"/>
      <c r="M250" s="159"/>
      <c r="N250" s="158"/>
      <c r="O250" s="158"/>
      <c r="P250" s="158"/>
      <c r="Q250" s="158"/>
      <c r="R250" s="159"/>
      <c r="S250" s="159"/>
      <c r="T250" s="159"/>
      <c r="U250" s="159"/>
      <c r="V250" s="159"/>
      <c r="W250" s="159"/>
      <c r="X250" s="159"/>
      <c r="Y250" s="159"/>
      <c r="Z250" s="149"/>
      <c r="AA250" s="149"/>
      <c r="AB250" s="149"/>
      <c r="AC250" s="149"/>
      <c r="AD250" s="149"/>
      <c r="AE250" s="149"/>
      <c r="AF250" s="149"/>
      <c r="AG250" s="149" t="s">
        <v>130</v>
      </c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81" t="str">
        <f>C250</f>
        <v>Náklady na provedení skutečného zaměření stavby v rozsahu nezbytném pro zápis změny do katastru nemovitostí.</v>
      </c>
      <c r="BB250" s="149"/>
      <c r="BC250" s="149"/>
      <c r="BD250" s="149"/>
      <c r="BE250" s="149"/>
      <c r="BF250" s="149"/>
      <c r="BG250" s="149"/>
      <c r="BH250" s="149"/>
    </row>
    <row r="251" spans="1:60" x14ac:dyDescent="0.2">
      <c r="A251" s="3"/>
      <c r="B251" s="4"/>
      <c r="C251" s="196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AE251">
        <v>15</v>
      </c>
      <c r="AF251">
        <v>21</v>
      </c>
      <c r="AG251" t="s">
        <v>104</v>
      </c>
    </row>
    <row r="252" spans="1:60" x14ac:dyDescent="0.2">
      <c r="A252" s="152"/>
      <c r="B252" s="153" t="s">
        <v>29</v>
      </c>
      <c r="C252" s="197"/>
      <c r="D252" s="154"/>
      <c r="E252" s="155"/>
      <c r="F252" s="155"/>
      <c r="G252" s="173">
        <f>G8+G60+G112+G135+G143+G174+G178+G193+G200+G212+G215+G223+G230+G240</f>
        <v>0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AE252">
        <f>SUMIF(L7:L250,AE251,G7:G250)</f>
        <v>0</v>
      </c>
      <c r="AF252">
        <f>SUMIF(L7:L250,AF251,G7:G250)</f>
        <v>0</v>
      </c>
      <c r="AG252" t="s">
        <v>415</v>
      </c>
    </row>
    <row r="253" spans="1:60" x14ac:dyDescent="0.2">
      <c r="C253" s="198"/>
      <c r="D253" s="10"/>
      <c r="AG253" t="s">
        <v>416</v>
      </c>
    </row>
    <row r="254" spans="1:60" x14ac:dyDescent="0.2">
      <c r="D254" s="10"/>
    </row>
    <row r="255" spans="1:60" x14ac:dyDescent="0.2">
      <c r="D255" s="10"/>
    </row>
    <row r="256" spans="1:60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EdcpoL6X7es7mBdKjVcsguhZz83HXvHPAxfx8doGDVLkT6Qj3lekI+F1dx2Up5zEWddsfOg8e8az4Vb8q7NKXw==" saltValue="RI39FgKAh8HptAJ14ee/gQ==" spinCount="100000" sheet="1" formatRows="0"/>
  <mergeCells count="40">
    <mergeCell ref="C14:G14"/>
    <mergeCell ref="A1:G1"/>
    <mergeCell ref="C2:G2"/>
    <mergeCell ref="C3:G3"/>
    <mergeCell ref="C4:G4"/>
    <mergeCell ref="C10:G10"/>
    <mergeCell ref="C116:G116"/>
    <mergeCell ref="C17:G17"/>
    <mergeCell ref="C19:G19"/>
    <mergeCell ref="C29:G29"/>
    <mergeCell ref="C41:G41"/>
    <mergeCell ref="C44:G44"/>
    <mergeCell ref="C48:G48"/>
    <mergeCell ref="C50:G50"/>
    <mergeCell ref="C54:G54"/>
    <mergeCell ref="C58:G58"/>
    <mergeCell ref="C62:G62"/>
    <mergeCell ref="C78:G78"/>
    <mergeCell ref="C214:G214"/>
    <mergeCell ref="C124:G124"/>
    <mergeCell ref="C137:G137"/>
    <mergeCell ref="C145:G145"/>
    <mergeCell ref="C149:G149"/>
    <mergeCell ref="C153:G153"/>
    <mergeCell ref="C158:G158"/>
    <mergeCell ref="C162:G162"/>
    <mergeCell ref="C171:G171"/>
    <mergeCell ref="C180:G180"/>
    <mergeCell ref="C186:G186"/>
    <mergeCell ref="C202:G202"/>
    <mergeCell ref="C244:G244"/>
    <mergeCell ref="C246:G246"/>
    <mergeCell ref="C248:G248"/>
    <mergeCell ref="C250:G250"/>
    <mergeCell ref="C222:G222"/>
    <mergeCell ref="C233:G233"/>
    <mergeCell ref="C235:G235"/>
    <mergeCell ref="C237:G237"/>
    <mergeCell ref="C239:G239"/>
    <mergeCell ref="C242:G24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Šafář</dc:creator>
  <cp:lastModifiedBy>Eva</cp:lastModifiedBy>
  <cp:lastPrinted>2019-03-19T12:27:02Z</cp:lastPrinted>
  <dcterms:created xsi:type="dcterms:W3CDTF">2009-04-08T07:15:50Z</dcterms:created>
  <dcterms:modified xsi:type="dcterms:W3CDTF">2023-08-09T10:24:33Z</dcterms:modified>
</cp:coreProperties>
</file>