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rto\Desktop\Romana\Ing.Jínová\"/>
    </mc:Choice>
  </mc:AlternateContent>
  <xr:revisionPtr revIDLastSave="0" documentId="8_{5939138B-293B-4745-8578-8E6B3AC5E7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Pol'!$A$1:$X$96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I41" i="1" s="1"/>
  <c r="F41" i="1"/>
  <c r="G39" i="1"/>
  <c r="F39" i="1"/>
  <c r="G95" i="12"/>
  <c r="BA21" i="12"/>
  <c r="BA12" i="12"/>
  <c r="G8" i="12"/>
  <c r="I8" i="12"/>
  <c r="V8" i="12"/>
  <c r="G9" i="12"/>
  <c r="M9" i="12" s="1"/>
  <c r="M8" i="12" s="1"/>
  <c r="I9" i="12"/>
  <c r="K9" i="12"/>
  <c r="K8" i="12" s="1"/>
  <c r="O9" i="12"/>
  <c r="O8" i="12" s="1"/>
  <c r="Q9" i="12"/>
  <c r="Q8" i="12" s="1"/>
  <c r="V9" i="12"/>
  <c r="G10" i="12"/>
  <c r="K10" i="12"/>
  <c r="M10" i="12"/>
  <c r="Q10" i="12"/>
  <c r="G11" i="12"/>
  <c r="I11" i="12"/>
  <c r="I10" i="12" s="1"/>
  <c r="K11" i="12"/>
  <c r="M11" i="12"/>
  <c r="O11" i="12"/>
  <c r="O10" i="12" s="1"/>
  <c r="Q11" i="12"/>
  <c r="V11" i="12"/>
  <c r="V10" i="12" s="1"/>
  <c r="K13" i="12"/>
  <c r="O13" i="12"/>
  <c r="Q13" i="12"/>
  <c r="G14" i="12"/>
  <c r="G13" i="12" s="1"/>
  <c r="I14" i="12"/>
  <c r="I13" i="12" s="1"/>
  <c r="K14" i="12"/>
  <c r="M14" i="12"/>
  <c r="M13" i="12" s="1"/>
  <c r="O14" i="12"/>
  <c r="Q14" i="12"/>
  <c r="V14" i="12"/>
  <c r="V13" i="12" s="1"/>
  <c r="O15" i="12"/>
  <c r="V15" i="12"/>
  <c r="G16" i="12"/>
  <c r="G15" i="12" s="1"/>
  <c r="I16" i="12"/>
  <c r="I15" i="12" s="1"/>
  <c r="K16" i="12"/>
  <c r="K15" i="12" s="1"/>
  <c r="O16" i="12"/>
  <c r="Q16" i="12"/>
  <c r="Q15" i="12" s="1"/>
  <c r="V16" i="12"/>
  <c r="G17" i="12"/>
  <c r="I17" i="12"/>
  <c r="G18" i="12"/>
  <c r="I18" i="12"/>
  <c r="K18" i="12"/>
  <c r="K17" i="12" s="1"/>
  <c r="M18" i="12"/>
  <c r="O18" i="12"/>
  <c r="O17" i="12" s="1"/>
  <c r="Q18" i="12"/>
  <c r="Q17" i="12" s="1"/>
  <c r="V18" i="12"/>
  <c r="G20" i="12"/>
  <c r="I20" i="12"/>
  <c r="K20" i="12"/>
  <c r="M20" i="12"/>
  <c r="O20" i="12"/>
  <c r="Q20" i="12"/>
  <c r="V20" i="12"/>
  <c r="G22" i="12"/>
  <c r="I22" i="12"/>
  <c r="K22" i="12"/>
  <c r="M22" i="12"/>
  <c r="O22" i="12"/>
  <c r="Q22" i="12"/>
  <c r="V22" i="12"/>
  <c r="G23" i="12"/>
  <c r="I23" i="12"/>
  <c r="K23" i="12"/>
  <c r="M23" i="12"/>
  <c r="O23" i="12"/>
  <c r="Q23" i="12"/>
  <c r="V23" i="12"/>
  <c r="V17" i="12" s="1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G27" i="12"/>
  <c r="M27" i="12" s="1"/>
  <c r="M26" i="12" s="1"/>
  <c r="I27" i="12"/>
  <c r="I26" i="12" s="1"/>
  <c r="K27" i="12"/>
  <c r="K26" i="12" s="1"/>
  <c r="O27" i="12"/>
  <c r="O26" i="12" s="1"/>
  <c r="Q27" i="12"/>
  <c r="V27" i="12"/>
  <c r="V26" i="12" s="1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V31" i="12"/>
  <c r="G33" i="12"/>
  <c r="I33" i="12"/>
  <c r="K33" i="12"/>
  <c r="M33" i="12"/>
  <c r="O33" i="12"/>
  <c r="Q33" i="12"/>
  <c r="Q26" i="12" s="1"/>
  <c r="V33" i="12"/>
  <c r="G34" i="12"/>
  <c r="I34" i="12"/>
  <c r="K34" i="12"/>
  <c r="M34" i="12"/>
  <c r="O34" i="12"/>
  <c r="Q34" i="12"/>
  <c r="V34" i="12"/>
  <c r="Q36" i="12"/>
  <c r="V36" i="12"/>
  <c r="G37" i="12"/>
  <c r="G36" i="12" s="1"/>
  <c r="I37" i="12"/>
  <c r="I36" i="12" s="1"/>
  <c r="K37" i="12"/>
  <c r="K36" i="12" s="1"/>
  <c r="O37" i="12"/>
  <c r="Q37" i="12"/>
  <c r="V37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I42" i="12"/>
  <c r="K42" i="12"/>
  <c r="M42" i="12"/>
  <c r="O42" i="12"/>
  <c r="O36" i="12" s="1"/>
  <c r="Q42" i="12"/>
  <c r="V42" i="12"/>
  <c r="G44" i="12"/>
  <c r="I44" i="12"/>
  <c r="K44" i="12"/>
  <c r="M44" i="12"/>
  <c r="O44" i="12"/>
  <c r="Q44" i="12"/>
  <c r="V44" i="12"/>
  <c r="I45" i="12"/>
  <c r="K45" i="12"/>
  <c r="O45" i="12"/>
  <c r="G46" i="12"/>
  <c r="G45" i="12" s="1"/>
  <c r="I46" i="12"/>
  <c r="K46" i="12"/>
  <c r="M46" i="12"/>
  <c r="O46" i="12"/>
  <c r="Q46" i="12"/>
  <c r="Q45" i="12" s="1"/>
  <c r="V46" i="12"/>
  <c r="V45" i="12" s="1"/>
  <c r="G47" i="12"/>
  <c r="M47" i="12" s="1"/>
  <c r="M45" i="12" s="1"/>
  <c r="I47" i="12"/>
  <c r="K47" i="12"/>
  <c r="O47" i="12"/>
  <c r="Q47" i="12"/>
  <c r="V47" i="12"/>
  <c r="O49" i="12"/>
  <c r="Q49" i="12"/>
  <c r="V49" i="12"/>
  <c r="G50" i="12"/>
  <c r="G49" i="12" s="1"/>
  <c r="I50" i="12"/>
  <c r="I49" i="12" s="1"/>
  <c r="K50" i="12"/>
  <c r="K49" i="12" s="1"/>
  <c r="O50" i="12"/>
  <c r="Q50" i="12"/>
  <c r="V50" i="12"/>
  <c r="G52" i="12"/>
  <c r="I52" i="12"/>
  <c r="V52" i="12"/>
  <c r="G53" i="12"/>
  <c r="I53" i="12"/>
  <c r="K53" i="12"/>
  <c r="K52" i="12" s="1"/>
  <c r="M53" i="12"/>
  <c r="M52" i="12" s="1"/>
  <c r="O53" i="12"/>
  <c r="O52" i="12" s="1"/>
  <c r="Q53" i="12"/>
  <c r="Q52" i="12" s="1"/>
  <c r="V53" i="12"/>
  <c r="G56" i="12"/>
  <c r="I56" i="12"/>
  <c r="K56" i="12"/>
  <c r="M56" i="12"/>
  <c r="O56" i="12"/>
  <c r="Q56" i="12"/>
  <c r="V56" i="12"/>
  <c r="K59" i="12"/>
  <c r="O59" i="12"/>
  <c r="G60" i="12"/>
  <c r="G59" i="12" s="1"/>
  <c r="I60" i="12"/>
  <c r="K60" i="12"/>
  <c r="M60" i="12"/>
  <c r="O60" i="12"/>
  <c r="Q60" i="12"/>
  <c r="Q59" i="12" s="1"/>
  <c r="V60" i="12"/>
  <c r="V59" i="12" s="1"/>
  <c r="G63" i="12"/>
  <c r="M63" i="12" s="1"/>
  <c r="M59" i="12" s="1"/>
  <c r="I63" i="12"/>
  <c r="K63" i="12"/>
  <c r="O63" i="12"/>
  <c r="Q63" i="12"/>
  <c r="V63" i="12"/>
  <c r="G66" i="12"/>
  <c r="M66" i="12" s="1"/>
  <c r="I66" i="12"/>
  <c r="I59" i="12" s="1"/>
  <c r="K66" i="12"/>
  <c r="O66" i="12"/>
  <c r="Q66" i="12"/>
  <c r="V66" i="12"/>
  <c r="G69" i="12"/>
  <c r="Q69" i="12"/>
  <c r="V69" i="12"/>
  <c r="G70" i="12"/>
  <c r="M70" i="12" s="1"/>
  <c r="M69" i="12" s="1"/>
  <c r="I70" i="12"/>
  <c r="I69" i="12" s="1"/>
  <c r="K70" i="12"/>
  <c r="K69" i="12" s="1"/>
  <c r="O70" i="12"/>
  <c r="O69" i="12" s="1"/>
  <c r="Q70" i="12"/>
  <c r="V70" i="12"/>
  <c r="G71" i="12"/>
  <c r="I71" i="12"/>
  <c r="K71" i="12"/>
  <c r="M71" i="12"/>
  <c r="O71" i="12"/>
  <c r="Q71" i="12"/>
  <c r="V71" i="12"/>
  <c r="G72" i="12"/>
  <c r="I72" i="12"/>
  <c r="K72" i="12"/>
  <c r="M72" i="12"/>
  <c r="G73" i="12"/>
  <c r="I73" i="12"/>
  <c r="K73" i="12"/>
  <c r="M73" i="12"/>
  <c r="O73" i="12"/>
  <c r="O72" i="12" s="1"/>
  <c r="Q73" i="12"/>
  <c r="Q72" i="12" s="1"/>
  <c r="V73" i="12"/>
  <c r="V72" i="12" s="1"/>
  <c r="O74" i="12"/>
  <c r="Q74" i="12"/>
  <c r="G75" i="12"/>
  <c r="G74" i="12" s="1"/>
  <c r="I75" i="12"/>
  <c r="I74" i="12" s="1"/>
  <c r="K75" i="12"/>
  <c r="O75" i="12"/>
  <c r="Q75" i="12"/>
  <c r="V75" i="12"/>
  <c r="V74" i="12" s="1"/>
  <c r="G78" i="12"/>
  <c r="M78" i="12" s="1"/>
  <c r="I78" i="12"/>
  <c r="K78" i="12"/>
  <c r="O78" i="12"/>
  <c r="Q78" i="12"/>
  <c r="V78" i="12"/>
  <c r="G80" i="12"/>
  <c r="M80" i="12" s="1"/>
  <c r="I80" i="12"/>
  <c r="K80" i="12"/>
  <c r="K74" i="12" s="1"/>
  <c r="O80" i="12"/>
  <c r="Q80" i="12"/>
  <c r="V80" i="12"/>
  <c r="G81" i="12"/>
  <c r="M81" i="12" s="1"/>
  <c r="I81" i="12"/>
  <c r="K81" i="12"/>
  <c r="O81" i="12"/>
  <c r="Q81" i="12"/>
  <c r="V81" i="12"/>
  <c r="G83" i="12"/>
  <c r="I83" i="12"/>
  <c r="K83" i="12"/>
  <c r="M83" i="12"/>
  <c r="O83" i="12"/>
  <c r="Q83" i="12"/>
  <c r="V83" i="12"/>
  <c r="I85" i="12"/>
  <c r="K85" i="12"/>
  <c r="G86" i="12"/>
  <c r="I86" i="12"/>
  <c r="K86" i="12"/>
  <c r="M86" i="12"/>
  <c r="O86" i="12"/>
  <c r="O85" i="12" s="1"/>
  <c r="Q86" i="12"/>
  <c r="Q85" i="12" s="1"/>
  <c r="V86" i="12"/>
  <c r="V85" i="12" s="1"/>
  <c r="G89" i="12"/>
  <c r="I89" i="12"/>
  <c r="K89" i="12"/>
  <c r="M89" i="12"/>
  <c r="O89" i="12"/>
  <c r="Q89" i="12"/>
  <c r="V89" i="12"/>
  <c r="G92" i="12"/>
  <c r="G85" i="12" s="1"/>
  <c r="I92" i="12"/>
  <c r="K92" i="12"/>
  <c r="O92" i="12"/>
  <c r="Q92" i="12"/>
  <c r="V92" i="12"/>
  <c r="AE95" i="12"/>
  <c r="I20" i="1"/>
  <c r="I19" i="1"/>
  <c r="I18" i="1"/>
  <c r="I17" i="1"/>
  <c r="I16" i="1"/>
  <c r="F43" i="1"/>
  <c r="G23" i="1" s="1"/>
  <c r="G43" i="1"/>
  <c r="G25" i="1" s="1"/>
  <c r="H43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I67" i="1" l="1"/>
  <c r="J65" i="1" s="1"/>
  <c r="I42" i="1"/>
  <c r="A27" i="1"/>
  <c r="M17" i="12"/>
  <c r="M92" i="12"/>
  <c r="M85" i="12" s="1"/>
  <c r="M37" i="12"/>
  <c r="M36" i="12" s="1"/>
  <c r="M75" i="12"/>
  <c r="M74" i="12" s="1"/>
  <c r="M50" i="12"/>
  <c r="M49" i="12" s="1"/>
  <c r="M16" i="12"/>
  <c r="M15" i="12" s="1"/>
  <c r="AF95" i="12"/>
  <c r="I21" i="1"/>
  <c r="J39" i="1"/>
  <c r="J43" i="1" s="1"/>
  <c r="J42" i="1"/>
  <c r="J41" i="1"/>
  <c r="J56" i="1" l="1"/>
  <c r="J66" i="1"/>
  <c r="J58" i="1"/>
  <c r="J61" i="1"/>
  <c r="J63" i="1"/>
  <c r="J53" i="1"/>
  <c r="J64" i="1"/>
  <c r="J54" i="1"/>
  <c r="J62" i="1"/>
  <c r="J59" i="1"/>
  <c r="J55" i="1"/>
  <c r="J57" i="1"/>
  <c r="J60" i="1"/>
  <c r="G28" i="1"/>
  <c r="G27" i="1" s="1"/>
  <c r="G29" i="1" s="1"/>
  <c r="A28" i="1"/>
  <c r="J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</author>
  </authors>
  <commentList>
    <comment ref="S6" authorId="0" shapeId="0" xr:uid="{33806752-E2F8-4DB3-B84C-807885A49C7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CDB01B7-E03C-4B40-AED0-66CAC77137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<sst xmlns="http://schemas.openxmlformats.org/spreadsheetml/2006/main" count="600" uniqueCount="259">
  <si>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</si>
  <si>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</si>
  <si>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</si>
  <si>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</si>
  <si>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</si>
  <si>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</si>
  <si>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</si>
  <si>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</si>
  <si>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</si>
  <si>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</si>
  <si>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</si>
  <si>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</si>
  <si>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</si>
  <si>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</si>
  <si>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</si>
  <si>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</si>
  <si>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</si>
  <si>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</si>
  <si>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</si>
  <si>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</si>
  <si>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</si>
  <si>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</si>
  <si>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</si>
  <si>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</si>
  <si>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</si>
  <si>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</si>
  <si>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</si>
  <si>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</si>
  <si>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</si>
  <si>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</si>
  <si>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</si>
  <si>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</si>
  <si>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</si>
  <si>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</si>
  <si>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</si>
  <si>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</si>
  <si>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</si>
  <si>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</si>
  <si>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</si>
  <si>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</si>
  <si>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</si>
  <si>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</si>
  <si>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</si>
  <si>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</si>
  <si>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Stavební úpravy</t>
  </si>
  <si>
    <t>Stavební úpravy č.p.296</t>
  </si>
  <si>
    <t>Objekt:</t>
  </si>
  <si>
    <t>Rozpočet:</t>
  </si>
  <si>
    <t>2021-021</t>
  </si>
  <si>
    <t>Stavební úpravy č.p.296, Chuchelna</t>
  </si>
  <si>
    <t>Stavba</t>
  </si>
  <si>
    <t>Stavební objekt</t>
  </si>
  <si>
    <t>Celkem za stavbu</t>
  </si>
  <si>
    <t>CZK</t>
  </si>
  <si>
    <t>#POPS</t>
  </si>
  <si>
    <t>Popis stavby: 2021-021 - Stavební úpravy č.p.296, Chuchelna</t>
  </si>
  <si>
    <t>#POPO</t>
  </si>
  <si>
    <t>Popis objektu: 01 - Stavební úpravy č.p.296</t>
  </si>
  <si>
    <t>#POPR</t>
  </si>
  <si>
    <t>Popis rozpočtu: 01 - Stavební úpravy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</si>
  <si>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</si>
  <si>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</si>
  <si>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</si>
  <si>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</si>
  <si>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</si>
  <si>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</si>
  <si>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</si>
  <si>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</si>
  <si>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</si>
  <si>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</si>
  <si>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</si>
  <si>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</si>
  <si>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</si>
  <si>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</si>
  <si>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</si>
  <si>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</si>
  <si>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</si>
  <si>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</si>
  <si>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</si>
  <si>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</si>
  <si>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</si>
  <si>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</si>
  <si>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730</t>
  </si>
  <si>
    <t>Ústřední vytápění</t>
  </si>
  <si>
    <t>771</t>
  </si>
  <si>
    <t>Podlahy z dlaždic a obklady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</si>
  <si>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</si>
  <si>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</si>
  <si>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</si>
  <si>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</si>
  <si>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</si>
  <si>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</si>
  <si>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</si>
  <si>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</si>
  <si>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</si>
  <si>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</si>
  <si>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</si>
  <si>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</si>
  <si>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</si>
  <si>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</si>
  <si>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</si>
  <si>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</si>
  <si>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</si>
  <si>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</si>
  <si>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</si>
  <si>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</si>
  <si>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</si>
  <si>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</si>
  <si>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</si>
  <si>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</si>
  <si>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</si>
  <si>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</si>
  <si>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</si>
  <si>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</si>
  <si>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</si>
  <si>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</si>
  <si>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</si>
  <si>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</si>
  <si>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</si>
  <si>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</si>
  <si>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</si>
  <si>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64-01</t>
  </si>
  <si>
    <t>D+M vstupních dveří, 3 sklo dle výběru investora</t>
  </si>
  <si>
    <t>kpl</t>
  </si>
  <si>
    <t>Vlastní</t>
  </si>
  <si>
    <t>Indiv</t>
  </si>
  <si>
    <t>Práce</t>
  </si>
  <si>
    <t>POL1_</t>
  </si>
  <si>
    <t>998011001R00</t>
  </si>
  <si>
    <t>Přesun hmot pro budovy s nosnou konstrukcí zděnou výšky do 6 m</t>
  </si>
  <si>
    <t>t</t>
  </si>
  <si>
    <t>801-1</t>
  </si>
  <si>
    <t>RTS 22/ II</t>
  </si>
  <si>
    <t>RTS 21/ I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</si>
  <si>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</si>
  <si>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</si>
  <si>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</si>
  <si>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SPI</t>
  </si>
  <si>
    <t>730-01</t>
  </si>
  <si>
    <t>D+M podlahového vytápění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</si>
  <si>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</si>
  <si>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</si>
  <si>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m2</t>
  </si>
  <si>
    <t>979082318R00</t>
  </si>
  <si>
    <t xml:space="preserve">Vodorovná doprava suti a vybouraných hmot vodorovná doprava suti a vybouraných hmot bez naložení, s vyložením a hrubým urovnáním po suchu, vzdálenost přes 5000 do 6000 m,  </t>
  </si>
  <si>
    <t>832-1</t>
  </si>
  <si>
    <t>Přesun suti</t>
  </si>
  <si>
    <t>POL8_</t>
  </si>
  <si>
    <t>bez naložení, s vyložením a hrubým urovnáním</t>
  </si>
  <si>
    <t>979082113R00</t>
  </si>
  <si>
    <t xml:space="preserve">Vodorovná doprava suti a vybouraných hmot vodorovná doprava suti po suchu do 1000 m,  </t>
  </si>
  <si>
    <t>821-1</t>
  </si>
  <si>
    <t>se složením a hrubým urovnáním nebo s přeložením na jiný dopravní prostředek kromě lodi, vč. příplatku za každých dalších i započatých 1000 m přes 1000 m,</t>
  </si>
  <si>
    <t>979095312R00</t>
  </si>
  <si>
    <t>Naložení a složení suti</t>
  </si>
  <si>
    <t>979082111R00</t>
  </si>
  <si>
    <t>Vnitrostaveništní doprava suti a vybouraných hmot do 10 m</t>
  </si>
  <si>
    <t>801-3</t>
  </si>
  <si>
    <t>979082121R00</t>
  </si>
  <si>
    <t>Vnitrostaveništní doprava suti a vybouraných hmot příplatek k ceně za každých dalších 5 m</t>
  </si>
  <si>
    <t>979999998R00</t>
  </si>
  <si>
    <t>Poplatek za skládku za recyklaci, suti s 5 % příměsi dřeva, plastu apod. ,  , skupina 17 01 07 z Katalogu odpadů</t>
  </si>
  <si>
    <t>965042241R00</t>
  </si>
  <si>
    <t>Bourání podkladů pod dlažby nebo litých celistvých dlažeb a mazanin  betonových nebo z litého asfaltu, tloušťky přes 100 mm, plochy přes 4 m2</t>
  </si>
  <si>
    <t>m3</t>
  </si>
  <si>
    <t>83,95*0,3</t>
  </si>
  <si>
    <t>VV</t>
  </si>
  <si>
    <t>965081713RT1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</si>
  <si>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</si>
  <si>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</si>
  <si>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</si>
  <si>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</si>
  <si>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kus</t>
  </si>
  <si>
    <t>oken, dveří a vrat, s uložením a opětovným zavěšením po provedení stavebních změn,</t>
  </si>
  <si>
    <t>96-01</t>
  </si>
  <si>
    <t>Vybourání vstupních dveří vč. likvidace na skládce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</si>
  <si>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</si>
  <si>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</si>
  <si>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0,9*1,97</t>
  </si>
  <si>
    <t>771101101R00</t>
  </si>
  <si>
    <t xml:space="preserve">Příprava podkladu pod dlažby vysávání podkladů pod keramickou dlažbu průmyslovým vysavačem </t>
  </si>
  <si>
    <t>800-771</t>
  </si>
  <si>
    <t>771212118R00</t>
  </si>
  <si>
    <t>Kladení dlažby keramické do tmele velikost nad 610 x 610 mm</t>
  </si>
  <si>
    <t>do tmele, rovnoběžně se stěnou, bez skládání složitých vzorů a tvarů.</t>
  </si>
  <si>
    <t>771-01</t>
  </si>
  <si>
    <t>Dodávka velkofomátové dlažby vč. soklu</t>
  </si>
  <si>
    <t>83,95*1,3</t>
  </si>
  <si>
    <t>998771201R00</t>
  </si>
  <si>
    <t>Přesun hmot pro podlahy z dlaždic v objektech výšky do 6 m</t>
  </si>
  <si>
    <t>50 m vodorovně</t>
  </si>
  <si>
    <t>771101210R00</t>
  </si>
  <si>
    <t>Příprava podkladu pod dlažby penetrace podkladu pod dlažby</t>
  </si>
  <si>
    <t>954111101R00</t>
  </si>
  <si>
    <t>Obklady konstrukcí sádrokartonovými deskami obklady ocelových konstrukcí  obklady ocelových sloupů do 500 x 500 mm.   1 x opláštění, čtyřstranný, deska standard tloušťky 12,5 mm</t>
  </si>
  <si>
    <t>m</t>
  </si>
  <si>
    <t>954313101R00</t>
  </si>
  <si>
    <t>Obklady konstrukcí sádrokartonovými deskami opláštění vodorovných konstrukcí třístranné do 200x200 mm, deskami standard tl. 12,5 mm</t>
  </si>
  <si>
    <t>průvlaky : 3,2+2,3+3,4</t>
  </si>
  <si>
    <t>612421331R00</t>
  </si>
  <si>
    <t>Oprava vnitřních vápenných omítek stěn v množství opravované plochy přes 10 do 30 %,  štukových</t>
  </si>
  <si>
    <t>801-4</t>
  </si>
  <si>
    <t>(5,65+6,2+5,65+6,2+6,2+6,2+5,3+5,3)*2,87</t>
  </si>
  <si>
    <t>784191101R00</t>
  </si>
  <si>
    <t>Příprava povrchu Penetrace (napouštění) podkladu disperzní, jednonásobná</t>
  </si>
  <si>
    <t>800-784</t>
  </si>
  <si>
    <t>stěny : 134,029</t>
  </si>
  <si>
    <t>strop : 83,95</t>
  </si>
  <si>
    <t>784195412R00</t>
  </si>
  <si>
    <t>Malby z malířských směsí otěruvzdorných,  , bělost 92 %, dvojnásobné</t>
  </si>
  <si>
    <t>311231126R00</t>
  </si>
  <si>
    <t>Zdivo nosné z cihel a tvarovek pálených pod omítku z cihel plných, 290x140x65 mm, P 25, na maltu MC 10, Prvek zdicí pálený P;  funkce: cihla plná;  tvar: základní;  l = 290 mm;  w = 140 mm;  h = 65 mm;  styčná plocha: hladká;  fb = 40,0 N/mm2;  barva:...</t>
  </si>
  <si>
    <t>0,9*2*0,15</t>
  </si>
  <si>
    <t>2*2*0,15</t>
  </si>
  <si>
    <t>317941125RT2</t>
  </si>
  <si>
    <t>Osazení ocelových válcovaných nosníků na zdivu profil I, výšky 240 mm</t>
  </si>
  <si>
    <t>profilu I, nebo IE, nebo U, nebo UE, nebo L</t>
  </si>
  <si>
    <t>sloup : 3*0,0362</t>
  </si>
  <si>
    <t>317941123RT5</t>
  </si>
  <si>
    <t>Osazení ocelových válcovaných nosníků na zdivu profil I, výšky 200 mm</t>
  </si>
  <si>
    <t>průvlaky : (3,2+2,3+3,4)*0,0262</t>
  </si>
  <si>
    <t>711111001RZ1</t>
  </si>
  <si>
    <t>Provedení izolace proti zemní vlhkosti natěradly za studena na ploše vodorovné nátěrem penetračním, 1 x nátěr, včetně dodávky penetračního laku ALP, Hmota nátěrová asfaltová; typ: lak, penetrace; funkce: zpevnění povrchu, adhezní můstek; vrstva: podkladní; exteriér; podklad: beton, keramika; bar...</t>
  </si>
  <si>
    <t>800-711</t>
  </si>
  <si>
    <t>711141559RY2</t>
  </si>
  <si>
    <t>Provedení izolace proti zemní vlhkosti pásy přitavením vodorovná, 1 vrstva, s dodávkou izolačního pásu se skleněnou nebo polyesterovou vložkou, s minerálním posypem</t>
  </si>
  <si>
    <t>416021122R00</t>
  </si>
  <si>
    <t>Podhledy na kovové konstrukci opláštěné deskami sádrokartonovými nosná konstrukce z profilů CD s přímým uchycením 1x deska, tloušťky 12,5 mm, protipožární, bez izolace</t>
  </si>
  <si>
    <t>713121111R00</t>
  </si>
  <si>
    <t>Montáž tepelné izolace podlah  jednovrstvá, bez dodávky materiálu</t>
  </si>
  <si>
    <t>800-713</t>
  </si>
  <si>
    <t>izolace podlahy : 83,95</t>
  </si>
  <si>
    <t>systémová deska : 83,95</t>
  </si>
  <si>
    <t>998713201R00</t>
  </si>
  <si>
    <t>Přesun hmot pro izolace tepelné v objektech výšky do 6 m</t>
  </si>
  <si>
    <t>713191100RT9</t>
  </si>
  <si>
    <t>Izolace tepelné běžných konstrukcí - doplňky položení separační fólie, včetně dodávky PE fólie, Fólie polymerní</t>
  </si>
  <si>
    <t>286004251R</t>
  </si>
  <si>
    <t>deska izolační nosič trubek; pěnový polystyren; povrch s nopy; tl. 30,0 mm; R = 0,250 m2K/W</t>
  </si>
  <si>
    <t>SPCM</t>
  </si>
  <si>
    <t>Specifikace</t>
  </si>
  <si>
    <t>POL3_</t>
  </si>
  <si>
    <t>83,95*1,1</t>
  </si>
  <si>
    <t>28375768.AR</t>
  </si>
  <si>
    <t>deska izolační EPS 150; pěnový polystyren; povrch hladký; součinitel tepelné vodivosti 0,035 W/mK; obj. hmotnost 25,00 kg/m3</t>
  </si>
  <si>
    <t>83,95*0,1*1,1</t>
  </si>
  <si>
    <t>631362021R00</t>
  </si>
  <si>
    <t>Výztuž mazanin z betonů a z lehkých betonů ze svařovaných sítí ze svařovaných sítí</t>
  </si>
  <si>
    <t>včetně distančních prvků</t>
  </si>
  <si>
    <t>7,5555*0,06</t>
  </si>
  <si>
    <t>631313621R00</t>
  </si>
  <si>
    <t>Mazanina z betonu prostého tl. přes 80 do 120 mm třídy C 20/25,  , Beton čerstvý obyčejný;  C 20/25;  prostředí: X0;  cement: CEM I;  Dmax = 22 mm;  S 3</t>
  </si>
  <si>
    <t>(z kameniva) hlazená dřevěným hladítkem</t>
  </si>
  <si>
    <t>83,95*0,09</t>
  </si>
  <si>
    <t>632418240RU1</t>
  </si>
  <si>
    <t>Potěr ze suchých směsí samonivelační litý potěr se sádrovým pojivem, tloušťky 40 mm, včetně penetrace</t>
  </si>
  <si>
    <t>s rozprostřením a uhlazením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</si>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</sst>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5IgD9IFKvqkoSNNsrzQS7GBRh7dEk0Sd+96u8Cx7BOyjo6AoAl1ROdEJblnkKs408jgP57f+vbkjn4wmGNUXCg==" saltValue="iOoAl4pERdNndS7u5csDO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17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22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5">
      <c r="A4" s="111">
        <v>1245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SUMIF(F53:F66,A16,I53:I66)+SUMIF(F53:F66,"PSU",I53:I66)</f>
        <v>0</v>
      </c>
      <c r="J16" s="85"/>
    </row>
    <row r="17" spans="1:10" ht="23.25" customHeight="1" x14ac:dyDescent="0.25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SUMIF(F53:F66,A17,I53:I66)</f>
        <v>0</v>
      </c>
      <c r="J17" s="85"/>
    </row>
    <row r="18" spans="1:10" ht="23.25" customHeight="1" x14ac:dyDescent="0.25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SUMIF(F53:F66,A18,I53:I66)</f>
        <v>0</v>
      </c>
      <c r="J18" s="85"/>
    </row>
    <row r="19" spans="1:10" ht="23.25" customHeight="1" x14ac:dyDescent="0.25">
      <c r="A19" s="199" t="s">
        <v>91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SUMIF(F53:F66,A19,I53:I66)</f>
        <v>0</v>
      </c>
      <c r="J19" s="85"/>
    </row>
    <row r="20" spans="1:10" ht="23.25" customHeight="1" x14ac:dyDescent="0.25">
      <c r="A20" s="199" t="s">
        <v>92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SUMIF(F53:F66,A20,I53:I66)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3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5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5">
      <c r="A39" s="137">
        <v>1</v>
      </c>
      <c r="B39" s="148" t="s">
        <v>50</v>
      </c>
      <c r="C39" s="149"/>
      <c r="D39" s="149"/>
      <c r="E39" s="149"/>
      <c r="F39" s="150">
        <f>'01 01 Pol'!AE95</f>
        <v>0</v>
      </c>
      <c r="G39" s="151">
        <f>'01 01 Pol'!AF95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5">
      <c r="A40" s="137">
        <v>2</v>
      </c>
      <c r="B40" s="155"/>
      <c r="C40" s="156" t="s">
        <v>51</v>
      </c>
      <c r="D40" s="156"/>
      <c r="E40" s="156"/>
      <c r="F40" s="157"/>
      <c r="G40" s="158"/>
      <c r="H40" s="158"/>
      <c r="I40" s="159"/>
      <c r="J40" s="160"/>
    </row>
    <row r="41" spans="1:10" ht="25.5" hidden="1" customHeight="1" x14ac:dyDescent="0.25">
      <c r="A41" s="137">
        <v>2</v>
      </c>
      <c r="B41" s="155" t="s">
        <v>43</v>
      </c>
      <c r="C41" s="156" t="s">
        <v>45</v>
      </c>
      <c r="D41" s="156"/>
      <c r="E41" s="156"/>
      <c r="F41" s="157">
        <f>'01 01 Pol'!AE95</f>
        <v>0</v>
      </c>
      <c r="G41" s="158">
        <f>'01 01 Pol'!AF95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5">
      <c r="A42" s="137">
        <v>3</v>
      </c>
      <c r="B42" s="161" t="s">
        <v>43</v>
      </c>
      <c r="C42" s="149" t="s">
        <v>44</v>
      </c>
      <c r="D42" s="149"/>
      <c r="E42" s="149"/>
      <c r="F42" s="162">
        <f>'01 01 Pol'!AE95</f>
        <v>0</v>
      </c>
      <c r="G42" s="152">
        <f>'01 01 Pol'!AF95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5">
      <c r="A43" s="137"/>
      <c r="B43" s="163" t="s">
        <v>52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5" spans="1:10" x14ac:dyDescent="0.25">
      <c r="A45" t="s">
        <v>54</v>
      </c>
      <c r="B45" t="s">
        <v>55</v>
      </c>
    </row>
    <row r="46" spans="1:10" x14ac:dyDescent="0.25">
      <c r="A46" t="s">
        <v>56</v>
      </c>
      <c r="B46" t="s">
        <v>57</v>
      </c>
    </row>
    <row r="47" spans="1:10" x14ac:dyDescent="0.25">
      <c r="A47" t="s">
        <v>58</v>
      </c>
      <c r="B47" t="s">
        <v>59</v>
      </c>
    </row>
    <row r="50" spans="1:10" ht="15.6" x14ac:dyDescent="0.3">
      <c r="B50" s="179" t="s">
        <v>60</v>
      </c>
    </row>
    <row r="52" spans="1:10" ht="25.5" customHeight="1" x14ac:dyDescent="0.25">
      <c r="A52" s="181"/>
      <c r="B52" s="184" t="s">
        <v>17</v>
      </c>
      <c r="C52" s="184" t="s">
        <v>5</v>
      </c>
      <c r="D52" s="185"/>
      <c r="E52" s="185"/>
      <c r="F52" s="186" t="s">
        <v>61</v>
      </c>
      <c r="G52" s="186"/>
      <c r="H52" s="186"/>
      <c r="I52" s="186" t="s">
        <v>29</v>
      </c>
      <c r="J52" s="186" t="s">
        <v>0</v>
      </c>
    </row>
    <row r="53" spans="1:10" ht="36.75" customHeight="1" x14ac:dyDescent="0.25">
      <c r="A53" s="182"/>
      <c r="B53" s="187" t="s">
        <v>62</v>
      </c>
      <c r="C53" s="188" t="s">
        <v>63</v>
      </c>
      <c r="D53" s="189"/>
      <c r="E53" s="189"/>
      <c r="F53" s="195" t="s">
        <v>24</v>
      </c>
      <c r="G53" s="196"/>
      <c r="H53" s="196"/>
      <c r="I53" s="196">
        <f>'01 01 Pol'!G59</f>
        <v>0</v>
      </c>
      <c r="J53" s="193" t="str">
        <f>IF(I67=0,"",I53/I67*100)</f>
        <v/>
      </c>
    </row>
    <row r="54" spans="1:10" ht="36.75" customHeight="1" x14ac:dyDescent="0.25">
      <c r="A54" s="182"/>
      <c r="B54" s="187" t="s">
        <v>64</v>
      </c>
      <c r="C54" s="188" t="s">
        <v>65</v>
      </c>
      <c r="D54" s="189"/>
      <c r="E54" s="189"/>
      <c r="F54" s="195" t="s">
        <v>24</v>
      </c>
      <c r="G54" s="196"/>
      <c r="H54" s="196"/>
      <c r="I54" s="196">
        <f>'01 01 Pol'!G72</f>
        <v>0</v>
      </c>
      <c r="J54" s="193" t="str">
        <f>IF(I67=0,"",I54/I67*100)</f>
        <v/>
      </c>
    </row>
    <row r="55" spans="1:10" ht="36.75" customHeight="1" x14ac:dyDescent="0.25">
      <c r="A55" s="182"/>
      <c r="B55" s="187" t="s">
        <v>66</v>
      </c>
      <c r="C55" s="188" t="s">
        <v>67</v>
      </c>
      <c r="D55" s="189"/>
      <c r="E55" s="189"/>
      <c r="F55" s="195" t="s">
        <v>24</v>
      </c>
      <c r="G55" s="196"/>
      <c r="H55" s="196"/>
      <c r="I55" s="196">
        <f>'01 01 Pol'!G49</f>
        <v>0</v>
      </c>
      <c r="J55" s="193" t="str">
        <f>IF(I67=0,"",I55/I67*100)</f>
        <v/>
      </c>
    </row>
    <row r="56" spans="1:10" ht="36.75" customHeight="1" x14ac:dyDescent="0.25">
      <c r="A56" s="182"/>
      <c r="B56" s="187" t="s">
        <v>68</v>
      </c>
      <c r="C56" s="188" t="s">
        <v>69</v>
      </c>
      <c r="D56" s="189"/>
      <c r="E56" s="189"/>
      <c r="F56" s="195" t="s">
        <v>24</v>
      </c>
      <c r="G56" s="196"/>
      <c r="H56" s="196"/>
      <c r="I56" s="196">
        <f>'01 01 Pol'!G85</f>
        <v>0</v>
      </c>
      <c r="J56" s="193" t="str">
        <f>IF(I67=0,"",I56/I67*100)</f>
        <v/>
      </c>
    </row>
    <row r="57" spans="1:10" ht="36.75" customHeight="1" x14ac:dyDescent="0.25">
      <c r="A57" s="182"/>
      <c r="B57" s="187" t="s">
        <v>70</v>
      </c>
      <c r="C57" s="188" t="s">
        <v>71</v>
      </c>
      <c r="D57" s="189"/>
      <c r="E57" s="189"/>
      <c r="F57" s="195" t="s">
        <v>24</v>
      </c>
      <c r="G57" s="196"/>
      <c r="H57" s="196"/>
      <c r="I57" s="196">
        <f>'01 01 Pol'!G8</f>
        <v>0</v>
      </c>
      <c r="J57" s="193" t="str">
        <f>IF(I67=0,"",I57/I67*100)</f>
        <v/>
      </c>
    </row>
    <row r="58" spans="1:10" ht="36.75" customHeight="1" x14ac:dyDescent="0.25">
      <c r="A58" s="182"/>
      <c r="B58" s="187" t="s">
        <v>72</v>
      </c>
      <c r="C58" s="188" t="s">
        <v>73</v>
      </c>
      <c r="D58" s="189"/>
      <c r="E58" s="189"/>
      <c r="F58" s="195" t="s">
        <v>24</v>
      </c>
      <c r="G58" s="196"/>
      <c r="H58" s="196"/>
      <c r="I58" s="196">
        <f>'01 01 Pol'!G15+'01 01 Pol'!G45</f>
        <v>0</v>
      </c>
      <c r="J58" s="193" t="str">
        <f>IF(I67=0,"",I58/I67*100)</f>
        <v/>
      </c>
    </row>
    <row r="59" spans="1:10" ht="36.75" customHeight="1" x14ac:dyDescent="0.25">
      <c r="A59" s="182"/>
      <c r="B59" s="187" t="s">
        <v>74</v>
      </c>
      <c r="C59" s="188" t="s">
        <v>75</v>
      </c>
      <c r="D59" s="189"/>
      <c r="E59" s="189"/>
      <c r="F59" s="195" t="s">
        <v>24</v>
      </c>
      <c r="G59" s="196"/>
      <c r="H59" s="196"/>
      <c r="I59" s="196">
        <f>'01 01 Pol'!G26</f>
        <v>0</v>
      </c>
      <c r="J59" s="193" t="str">
        <f>IF(I67=0,"",I59/I67*100)</f>
        <v/>
      </c>
    </row>
    <row r="60" spans="1:10" ht="36.75" customHeight="1" x14ac:dyDescent="0.25">
      <c r="A60" s="182"/>
      <c r="B60" s="187" t="s">
        <v>76</v>
      </c>
      <c r="C60" s="188" t="s">
        <v>77</v>
      </c>
      <c r="D60" s="189"/>
      <c r="E60" s="189"/>
      <c r="F60" s="195" t="s">
        <v>24</v>
      </c>
      <c r="G60" s="196"/>
      <c r="H60" s="196"/>
      <c r="I60" s="196">
        <f>'01 01 Pol'!G10</f>
        <v>0</v>
      </c>
      <c r="J60" s="193" t="str">
        <f>IF(I67=0,"",I60/I67*100)</f>
        <v/>
      </c>
    </row>
    <row r="61" spans="1:10" ht="36.75" customHeight="1" x14ac:dyDescent="0.25">
      <c r="A61" s="182"/>
      <c r="B61" s="187" t="s">
        <v>78</v>
      </c>
      <c r="C61" s="188" t="s">
        <v>79</v>
      </c>
      <c r="D61" s="189"/>
      <c r="E61" s="189"/>
      <c r="F61" s="195" t="s">
        <v>25</v>
      </c>
      <c r="G61" s="196"/>
      <c r="H61" s="196"/>
      <c r="I61" s="196">
        <f>'01 01 Pol'!G69</f>
        <v>0</v>
      </c>
      <c r="J61" s="193" t="str">
        <f>IF(I67=0,"",I61/I67*100)</f>
        <v/>
      </c>
    </row>
    <row r="62" spans="1:10" ht="36.75" customHeight="1" x14ac:dyDescent="0.25">
      <c r="A62" s="182"/>
      <c r="B62" s="187" t="s">
        <v>80</v>
      </c>
      <c r="C62" s="188" t="s">
        <v>81</v>
      </c>
      <c r="D62" s="189"/>
      <c r="E62" s="189"/>
      <c r="F62" s="195" t="s">
        <v>25</v>
      </c>
      <c r="G62" s="196"/>
      <c r="H62" s="196"/>
      <c r="I62" s="196">
        <f>'01 01 Pol'!G74</f>
        <v>0</v>
      </c>
      <c r="J62" s="193" t="str">
        <f>IF(I67=0,"",I62/I67*100)</f>
        <v/>
      </c>
    </row>
    <row r="63" spans="1:10" ht="36.75" customHeight="1" x14ac:dyDescent="0.25">
      <c r="A63" s="182"/>
      <c r="B63" s="187" t="s">
        <v>82</v>
      </c>
      <c r="C63" s="188" t="s">
        <v>83</v>
      </c>
      <c r="D63" s="189"/>
      <c r="E63" s="189"/>
      <c r="F63" s="195" t="s">
        <v>25</v>
      </c>
      <c r="G63" s="196"/>
      <c r="H63" s="196"/>
      <c r="I63" s="196">
        <f>'01 01 Pol'!G13</f>
        <v>0</v>
      </c>
      <c r="J63" s="193" t="str">
        <f>IF(I67=0,"",I63/I67*100)</f>
        <v/>
      </c>
    </row>
    <row r="64" spans="1:10" ht="36.75" customHeight="1" x14ac:dyDescent="0.25">
      <c r="A64" s="182"/>
      <c r="B64" s="187" t="s">
        <v>84</v>
      </c>
      <c r="C64" s="188" t="s">
        <v>85</v>
      </c>
      <c r="D64" s="189"/>
      <c r="E64" s="189"/>
      <c r="F64" s="195" t="s">
        <v>25</v>
      </c>
      <c r="G64" s="196"/>
      <c r="H64" s="196"/>
      <c r="I64" s="196">
        <f>'01 01 Pol'!G36</f>
        <v>0</v>
      </c>
      <c r="J64" s="193" t="str">
        <f>IF(I67=0,"",I64/I67*100)</f>
        <v/>
      </c>
    </row>
    <row r="65" spans="1:10" ht="36.75" customHeight="1" x14ac:dyDescent="0.25">
      <c r="A65" s="182"/>
      <c r="B65" s="187" t="s">
        <v>86</v>
      </c>
      <c r="C65" s="188" t="s">
        <v>87</v>
      </c>
      <c r="D65" s="189"/>
      <c r="E65" s="189"/>
      <c r="F65" s="195" t="s">
        <v>25</v>
      </c>
      <c r="G65" s="196"/>
      <c r="H65" s="196"/>
      <c r="I65" s="196">
        <f>'01 01 Pol'!G52</f>
        <v>0</v>
      </c>
      <c r="J65" s="193" t="str">
        <f>IF(I67=0,"",I65/I67*100)</f>
        <v/>
      </c>
    </row>
    <row r="66" spans="1:10" ht="36.75" customHeight="1" x14ac:dyDescent="0.25">
      <c r="A66" s="182"/>
      <c r="B66" s="187" t="s">
        <v>88</v>
      </c>
      <c r="C66" s="188" t="s">
        <v>89</v>
      </c>
      <c r="D66" s="189"/>
      <c r="E66" s="189"/>
      <c r="F66" s="195" t="s">
        <v>90</v>
      </c>
      <c r="G66" s="196"/>
      <c r="H66" s="196"/>
      <c r="I66" s="196">
        <f>'01 01 Pol'!G17</f>
        <v>0</v>
      </c>
      <c r="J66" s="193" t="str">
        <f>IF(I67=0,"",I66/I67*100)</f>
        <v/>
      </c>
    </row>
    <row r="67" spans="1:10" ht="25.5" customHeight="1" x14ac:dyDescent="0.25">
      <c r="A67" s="183"/>
      <c r="B67" s="190" t="s">
        <v>1</v>
      </c>
      <c r="C67" s="191"/>
      <c r="D67" s="192"/>
      <c r="E67" s="192"/>
      <c r="F67" s="197"/>
      <c r="G67" s="198"/>
      <c r="H67" s="198"/>
      <c r="I67" s="198">
        <f>SUM(I53:I66)</f>
        <v>0</v>
      </c>
      <c r="J67" s="194">
        <f>SUM(J53:J66)</f>
        <v>0</v>
      </c>
    </row>
    <row r="68" spans="1:10" x14ac:dyDescent="0.25">
      <c r="F68" s="135"/>
      <c r="G68" s="135"/>
      <c r="H68" s="135"/>
      <c r="I68" s="135"/>
      <c r="J68" s="136"/>
    </row>
    <row r="69" spans="1:10" x14ac:dyDescent="0.25">
      <c r="F69" s="135"/>
      <c r="G69" s="135"/>
      <c r="H69" s="135"/>
      <c r="I69" s="135"/>
      <c r="J69" s="136"/>
    </row>
    <row r="70" spans="1:10" x14ac:dyDescent="0.25">
      <c r="F70" s="135"/>
      <c r="G70" s="135"/>
      <c r="H70" s="135"/>
      <c r="I70" s="135"/>
      <c r="J70" s="136"/>
    </row>
  </sheetData>
  <sheetProtection algorithmName="SHA-512" hashValue="34uRbzqw1UsuiY6P3pjAZSDNF2OEFC4pqgCRE3T40JDGniqqJaOwfYc6rQHuOC8CPbj8ycAMf9X34+4Da/087g==" saltValue="OK8UpYR7AuGp4xNe87ynC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3:E63"/>
    <mergeCell ref="C64:E64"/>
    <mergeCell ref="C65:E65"/>
    <mergeCell ref="C66:E66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II1WEzCZDAyNhIYJ2l0hggJT+ALS17jLpMC3ivMmye6p0dcmQ3RHJCJeQoHi+4AYiI4nXRNrglQ09cvJv4OshQ==" saltValue="o/IMi92xspk1P6Yju2V67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B820-83ED-442C-93CA-2635DC86837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0" t="s">
        <v>93</v>
      </c>
      <c r="B1" s="200"/>
      <c r="C1" s="200"/>
      <c r="D1" s="200"/>
      <c r="E1" s="200"/>
      <c r="F1" s="200"/>
      <c r="G1" s="200"/>
      <c r="AG1" t="s">
        <v>94</v>
      </c>
    </row>
    <row r="2" spans="1:60" ht="25.05" customHeight="1" x14ac:dyDescent="0.25">
      <c r="A2" s="201" t="s">
        <v>7</v>
      </c>
      <c r="B2" s="49" t="s">
        <v>48</v>
      </c>
      <c r="C2" s="204" t="s">
        <v>49</v>
      </c>
      <c r="D2" s="202"/>
      <c r="E2" s="202"/>
      <c r="F2" s="202"/>
      <c r="G2" s="203"/>
      <c r="AG2" t="s">
        <v>95</v>
      </c>
    </row>
    <row r="3" spans="1:60" ht="25.05" customHeight="1" x14ac:dyDescent="0.25">
      <c r="A3" s="201" t="s">
        <v>8</v>
      </c>
      <c r="B3" s="49" t="s">
        <v>43</v>
      </c>
      <c r="C3" s="204" t="s">
        <v>45</v>
      </c>
      <c r="D3" s="202"/>
      <c r="E3" s="202"/>
      <c r="F3" s="202"/>
      <c r="G3" s="203"/>
      <c r="AC3" s="180" t="s">
        <v>95</v>
      </c>
      <c r="AG3" t="s">
        <v>96</v>
      </c>
    </row>
    <row r="4" spans="1:60" ht="25.05" customHeight="1" x14ac:dyDescent="0.25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97</v>
      </c>
    </row>
    <row r="5" spans="1:60" x14ac:dyDescent="0.25">
      <c r="D5" s="10"/>
    </row>
    <row r="6" spans="1:60" ht="39.6" x14ac:dyDescent="0.25">
      <c r="A6" s="211" t="s">
        <v>98</v>
      </c>
      <c r="B6" s="213" t="s">
        <v>99</v>
      </c>
      <c r="C6" s="213" t="s">
        <v>100</v>
      </c>
      <c r="D6" s="212" t="s">
        <v>101</v>
      </c>
      <c r="E6" s="211" t="s">
        <v>102</v>
      </c>
      <c r="F6" s="210" t="s">
        <v>103</v>
      </c>
      <c r="G6" s="211" t="s">
        <v>29</v>
      </c>
      <c r="H6" s="214" t="s">
        <v>30</v>
      </c>
      <c r="I6" s="214" t="s">
        <v>104</v>
      </c>
      <c r="J6" s="214" t="s">
        <v>31</v>
      </c>
      <c r="K6" s="214" t="s">
        <v>105</v>
      </c>
      <c r="L6" s="214" t="s">
        <v>106</v>
      </c>
      <c r="M6" s="214" t="s">
        <v>107</v>
      </c>
      <c r="N6" s="214" t="s">
        <v>108</v>
      </c>
      <c r="O6" s="214" t="s">
        <v>109</v>
      </c>
      <c r="P6" s="214" t="s">
        <v>110</v>
      </c>
      <c r="Q6" s="214" t="s">
        <v>111</v>
      </c>
      <c r="R6" s="214" t="s">
        <v>112</v>
      </c>
      <c r="S6" s="214" t="s">
        <v>113</v>
      </c>
      <c r="T6" s="214" t="s">
        <v>114</v>
      </c>
      <c r="U6" s="214" t="s">
        <v>115</v>
      </c>
      <c r="V6" s="214" t="s">
        <v>116</v>
      </c>
      <c r="W6" s="214" t="s">
        <v>117</v>
      </c>
      <c r="X6" s="214" t="s">
        <v>118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 x14ac:dyDescent="0.25">
      <c r="A8" s="231" t="s">
        <v>119</v>
      </c>
      <c r="B8" s="232" t="s">
        <v>70</v>
      </c>
      <c r="C8" s="256" t="s">
        <v>71</v>
      </c>
      <c r="D8" s="233"/>
      <c r="E8" s="234"/>
      <c r="F8" s="235"/>
      <c r="G8" s="235">
        <f>SUMIF(AG9:AG9,"&lt;&gt;NOR",G9:G9)</f>
        <v>0</v>
      </c>
      <c r="H8" s="235"/>
      <c r="I8" s="235">
        <f>SUM(I9:I9)</f>
        <v>0</v>
      </c>
      <c r="J8" s="235"/>
      <c r="K8" s="235">
        <f>SUM(K9:K9)</f>
        <v>0</v>
      </c>
      <c r="L8" s="235"/>
      <c r="M8" s="235">
        <f>SUM(M9:M9)</f>
        <v>0</v>
      </c>
      <c r="N8" s="234"/>
      <c r="O8" s="234">
        <f>SUM(O9:O9)</f>
        <v>0</v>
      </c>
      <c r="P8" s="234"/>
      <c r="Q8" s="234">
        <f>SUM(Q9:Q9)</f>
        <v>0</v>
      </c>
      <c r="R8" s="235"/>
      <c r="S8" s="235"/>
      <c r="T8" s="236"/>
      <c r="U8" s="230"/>
      <c r="V8" s="230">
        <f>SUM(V9:V9)</f>
        <v>0</v>
      </c>
      <c r="W8" s="230"/>
      <c r="X8" s="230"/>
      <c r="AG8" t="s">
        <v>120</v>
      </c>
    </row>
    <row r="9" spans="1:60" outlineLevel="1" x14ac:dyDescent="0.25">
      <c r="A9" s="245">
        <v>1</v>
      </c>
      <c r="B9" s="246" t="s">
        <v>121</v>
      </c>
      <c r="C9" s="257" t="s">
        <v>122</v>
      </c>
      <c r="D9" s="247" t="s">
        <v>123</v>
      </c>
      <c r="E9" s="248">
        <v>1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124</v>
      </c>
      <c r="T9" s="251" t="s">
        <v>125</v>
      </c>
      <c r="U9" s="226">
        <v>0</v>
      </c>
      <c r="V9" s="226">
        <f>ROUND(E9*U9,2)</f>
        <v>0</v>
      </c>
      <c r="W9" s="226"/>
      <c r="X9" s="226" t="s">
        <v>126</v>
      </c>
      <c r="Y9" s="215"/>
      <c r="Z9" s="215"/>
      <c r="AA9" s="215"/>
      <c r="AB9" s="215"/>
      <c r="AC9" s="215"/>
      <c r="AD9" s="215"/>
      <c r="AE9" s="215"/>
      <c r="AF9" s="215"/>
      <c r="AG9" s="215" t="s">
        <v>127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x14ac:dyDescent="0.25">
      <c r="A10" s="231" t="s">
        <v>119</v>
      </c>
      <c r="B10" s="232" t="s">
        <v>76</v>
      </c>
      <c r="C10" s="256" t="s">
        <v>77</v>
      </c>
      <c r="D10" s="233"/>
      <c r="E10" s="234"/>
      <c r="F10" s="235"/>
      <c r="G10" s="235">
        <f>SUMIF(AG11:AG12,"&lt;&gt;NOR",G11:G12)</f>
        <v>0</v>
      </c>
      <c r="H10" s="235"/>
      <c r="I10" s="235">
        <f>SUM(I11:I12)</f>
        <v>0</v>
      </c>
      <c r="J10" s="235"/>
      <c r="K10" s="235">
        <f>SUM(K11:K12)</f>
        <v>0</v>
      </c>
      <c r="L10" s="235"/>
      <c r="M10" s="235">
        <f>SUM(M11:M12)</f>
        <v>0</v>
      </c>
      <c r="N10" s="234"/>
      <c r="O10" s="234">
        <f>SUM(O11:O12)</f>
        <v>0</v>
      </c>
      <c r="P10" s="234"/>
      <c r="Q10" s="234">
        <f>SUM(Q11:Q12)</f>
        <v>0</v>
      </c>
      <c r="R10" s="235"/>
      <c r="S10" s="235"/>
      <c r="T10" s="236"/>
      <c r="U10" s="230"/>
      <c r="V10" s="230">
        <f>SUM(V11:V12)</f>
        <v>26.9</v>
      </c>
      <c r="W10" s="230"/>
      <c r="X10" s="230"/>
      <c r="AG10" t="s">
        <v>120</v>
      </c>
    </row>
    <row r="11" spans="1:60" outlineLevel="1" x14ac:dyDescent="0.25">
      <c r="A11" s="238">
        <v>2</v>
      </c>
      <c r="B11" s="239" t="s">
        <v>128</v>
      </c>
      <c r="C11" s="258" t="s">
        <v>129</v>
      </c>
      <c r="D11" s="240" t="s">
        <v>130</v>
      </c>
      <c r="E11" s="241">
        <v>31.56718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 t="s">
        <v>131</v>
      </c>
      <c r="S11" s="243" t="s">
        <v>132</v>
      </c>
      <c r="T11" s="244" t="s">
        <v>133</v>
      </c>
      <c r="U11" s="226">
        <v>0.85199999999999998</v>
      </c>
      <c r="V11" s="226">
        <f>ROUND(E11*U11,2)</f>
        <v>26.9</v>
      </c>
      <c r="W11" s="226"/>
      <c r="X11" s="226" t="s">
        <v>134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135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1" outlineLevel="1" x14ac:dyDescent="0.25">
      <c r="A12" s="222"/>
      <c r="B12" s="223"/>
      <c r="C12" s="259" t="s">
        <v>136</v>
      </c>
      <c r="D12" s="253"/>
      <c r="E12" s="253"/>
      <c r="F12" s="253"/>
      <c r="G12" s="253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137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52" t="str">
        <f>C12</f>
        <v>přesun hmot pro budovy občanské výstavby (JKSO 801), budovy pro bydlení (JKSO 803) budovy pro výrobu a služby (JKSO 812) s nosnou svislou konstrukcí zděnou z cihel nebo tvárnic nebo kovovou</v>
      </c>
      <c r="BB12" s="215"/>
      <c r="BC12" s="215"/>
      <c r="BD12" s="215"/>
      <c r="BE12" s="215"/>
      <c r="BF12" s="215"/>
      <c r="BG12" s="215"/>
      <c r="BH12" s="215"/>
    </row>
    <row r="13" spans="1:60" x14ac:dyDescent="0.25">
      <c r="A13" s="231" t="s">
        <v>119</v>
      </c>
      <c r="B13" s="232" t="s">
        <v>82</v>
      </c>
      <c r="C13" s="256" t="s">
        <v>83</v>
      </c>
      <c r="D13" s="233"/>
      <c r="E13" s="234"/>
      <c r="F13" s="235"/>
      <c r="G13" s="235">
        <f>SUMIF(AG14:AG14,"&lt;&gt;NOR",G14:G14)</f>
        <v>0</v>
      </c>
      <c r="H13" s="235"/>
      <c r="I13" s="235">
        <f>SUM(I14:I14)</f>
        <v>0</v>
      </c>
      <c r="J13" s="235"/>
      <c r="K13" s="235">
        <f>SUM(K14:K14)</f>
        <v>0</v>
      </c>
      <c r="L13" s="235"/>
      <c r="M13" s="235">
        <f>SUM(M14:M14)</f>
        <v>0</v>
      </c>
      <c r="N13" s="234"/>
      <c r="O13" s="234">
        <f>SUM(O14:O14)</f>
        <v>0</v>
      </c>
      <c r="P13" s="234"/>
      <c r="Q13" s="234">
        <f>SUM(Q14:Q14)</f>
        <v>0</v>
      </c>
      <c r="R13" s="235"/>
      <c r="S13" s="235"/>
      <c r="T13" s="236"/>
      <c r="U13" s="230"/>
      <c r="V13" s="230">
        <f>SUM(V14:V14)</f>
        <v>0</v>
      </c>
      <c r="W13" s="230"/>
      <c r="X13" s="230"/>
      <c r="AG13" t="s">
        <v>120</v>
      </c>
    </row>
    <row r="14" spans="1:60" outlineLevel="1" x14ac:dyDescent="0.25">
      <c r="A14" s="245">
        <v>3</v>
      </c>
      <c r="B14" s="246" t="s">
        <v>138</v>
      </c>
      <c r="C14" s="257" t="s">
        <v>139</v>
      </c>
      <c r="D14" s="247" t="s">
        <v>123</v>
      </c>
      <c r="E14" s="248">
        <v>1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/>
      <c r="S14" s="250" t="s">
        <v>124</v>
      </c>
      <c r="T14" s="251" t="s">
        <v>125</v>
      </c>
      <c r="U14" s="226">
        <v>0</v>
      </c>
      <c r="V14" s="226">
        <f>ROUND(E14*U14,2)</f>
        <v>0</v>
      </c>
      <c r="W14" s="226"/>
      <c r="X14" s="226" t="s">
        <v>126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127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x14ac:dyDescent="0.25">
      <c r="A15" s="231" t="s">
        <v>119</v>
      </c>
      <c r="B15" s="232" t="s">
        <v>72</v>
      </c>
      <c r="C15" s="256" t="s">
        <v>73</v>
      </c>
      <c r="D15" s="233"/>
      <c r="E15" s="234"/>
      <c r="F15" s="235"/>
      <c r="G15" s="235">
        <f>SUMIF(AG16:AG16,"&lt;&gt;NOR",G16:G16)</f>
        <v>0</v>
      </c>
      <c r="H15" s="235"/>
      <c r="I15" s="235">
        <f>SUM(I16:I16)</f>
        <v>0</v>
      </c>
      <c r="J15" s="235"/>
      <c r="K15" s="235">
        <f>SUM(K16:K16)</f>
        <v>0</v>
      </c>
      <c r="L15" s="235"/>
      <c r="M15" s="235">
        <f>SUM(M16:M16)</f>
        <v>0</v>
      </c>
      <c r="N15" s="234"/>
      <c r="O15" s="234">
        <f>SUM(O16:O16)</f>
        <v>0</v>
      </c>
      <c r="P15" s="234"/>
      <c r="Q15" s="234">
        <f>SUM(Q16:Q16)</f>
        <v>0</v>
      </c>
      <c r="R15" s="235"/>
      <c r="S15" s="235"/>
      <c r="T15" s="236"/>
      <c r="U15" s="230"/>
      <c r="V15" s="230">
        <f>SUM(V16:V16)</f>
        <v>25.86</v>
      </c>
      <c r="W15" s="230"/>
      <c r="X15" s="230"/>
      <c r="AG15" t="s">
        <v>120</v>
      </c>
    </row>
    <row r="16" spans="1:60" ht="40.799999999999997" outlineLevel="1" x14ac:dyDescent="0.25">
      <c r="A16" s="245">
        <v>4</v>
      </c>
      <c r="B16" s="246" t="s">
        <v>140</v>
      </c>
      <c r="C16" s="257" t="s">
        <v>141</v>
      </c>
      <c r="D16" s="247" t="s">
        <v>142</v>
      </c>
      <c r="E16" s="248">
        <v>83.95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21</v>
      </c>
      <c r="M16" s="250">
        <f>G16*(1+L16/100)</f>
        <v>0</v>
      </c>
      <c r="N16" s="248">
        <v>4.0000000000000003E-5</v>
      </c>
      <c r="O16" s="248">
        <f>ROUND(E16*N16,2)</f>
        <v>0</v>
      </c>
      <c r="P16" s="248">
        <v>0</v>
      </c>
      <c r="Q16" s="248">
        <f>ROUND(E16*P16,2)</f>
        <v>0</v>
      </c>
      <c r="R16" s="250" t="s">
        <v>131</v>
      </c>
      <c r="S16" s="250" t="s">
        <v>132</v>
      </c>
      <c r="T16" s="251" t="s">
        <v>133</v>
      </c>
      <c r="U16" s="226">
        <v>0.308</v>
      </c>
      <c r="V16" s="226">
        <f>ROUND(E16*U16,2)</f>
        <v>25.86</v>
      </c>
      <c r="W16" s="226"/>
      <c r="X16" s="226" t="s">
        <v>126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127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x14ac:dyDescent="0.25">
      <c r="A17" s="231" t="s">
        <v>119</v>
      </c>
      <c r="B17" s="232" t="s">
        <v>88</v>
      </c>
      <c r="C17" s="256" t="s">
        <v>89</v>
      </c>
      <c r="D17" s="233"/>
      <c r="E17" s="234"/>
      <c r="F17" s="235"/>
      <c r="G17" s="235">
        <f>SUMIF(AG18:AG25,"&lt;&gt;NOR",G18:G25)</f>
        <v>0</v>
      </c>
      <c r="H17" s="235"/>
      <c r="I17" s="235">
        <f>SUM(I18:I25)</f>
        <v>0</v>
      </c>
      <c r="J17" s="235"/>
      <c r="K17" s="235">
        <f>SUM(K18:K25)</f>
        <v>0</v>
      </c>
      <c r="L17" s="235"/>
      <c r="M17" s="235">
        <f>SUM(M18:M25)</f>
        <v>0</v>
      </c>
      <c r="N17" s="234"/>
      <c r="O17" s="234">
        <f>SUM(O18:O25)</f>
        <v>0</v>
      </c>
      <c r="P17" s="234"/>
      <c r="Q17" s="234">
        <f>SUM(Q18:Q25)</f>
        <v>0</v>
      </c>
      <c r="R17" s="235"/>
      <c r="S17" s="235"/>
      <c r="T17" s="236"/>
      <c r="U17" s="230"/>
      <c r="V17" s="230">
        <f>SUM(V18:V25)</f>
        <v>147.05000000000001</v>
      </c>
      <c r="W17" s="230"/>
      <c r="X17" s="230"/>
      <c r="AG17" t="s">
        <v>120</v>
      </c>
    </row>
    <row r="18" spans="1:60" ht="20.399999999999999" outlineLevel="1" x14ac:dyDescent="0.25">
      <c r="A18" s="238">
        <v>5</v>
      </c>
      <c r="B18" s="239" t="s">
        <v>143</v>
      </c>
      <c r="C18" s="258" t="s">
        <v>144</v>
      </c>
      <c r="D18" s="240" t="s">
        <v>130</v>
      </c>
      <c r="E18" s="241">
        <v>57.220750000000002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 t="s">
        <v>145</v>
      </c>
      <c r="S18" s="243" t="s">
        <v>132</v>
      </c>
      <c r="T18" s="244" t="s">
        <v>133</v>
      </c>
      <c r="U18" s="226">
        <v>0</v>
      </c>
      <c r="V18" s="226">
        <f>ROUND(E18*U18,2)</f>
        <v>0</v>
      </c>
      <c r="W18" s="226"/>
      <c r="X18" s="226" t="s">
        <v>146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147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22"/>
      <c r="B19" s="223"/>
      <c r="C19" s="259" t="s">
        <v>148</v>
      </c>
      <c r="D19" s="253"/>
      <c r="E19" s="253"/>
      <c r="F19" s="253"/>
      <c r="G19" s="253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15"/>
      <c r="Z19" s="215"/>
      <c r="AA19" s="215"/>
      <c r="AB19" s="215"/>
      <c r="AC19" s="215"/>
      <c r="AD19" s="215"/>
      <c r="AE19" s="215"/>
      <c r="AF19" s="215"/>
      <c r="AG19" s="215" t="s">
        <v>137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38">
        <v>6</v>
      </c>
      <c r="B20" s="239" t="s">
        <v>149</v>
      </c>
      <c r="C20" s="258" t="s">
        <v>150</v>
      </c>
      <c r="D20" s="240" t="s">
        <v>130</v>
      </c>
      <c r="E20" s="241">
        <v>801.09046999999998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 t="s">
        <v>151</v>
      </c>
      <c r="S20" s="243" t="s">
        <v>132</v>
      </c>
      <c r="T20" s="244" t="s">
        <v>133</v>
      </c>
      <c r="U20" s="226">
        <v>3.0000000000000001E-3</v>
      </c>
      <c r="V20" s="226">
        <f>ROUND(E20*U20,2)</f>
        <v>2.4</v>
      </c>
      <c r="W20" s="226"/>
      <c r="X20" s="226" t="s">
        <v>146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147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1" outlineLevel="1" x14ac:dyDescent="0.25">
      <c r="A21" s="222"/>
      <c r="B21" s="223"/>
      <c r="C21" s="259" t="s">
        <v>152</v>
      </c>
      <c r="D21" s="253"/>
      <c r="E21" s="253"/>
      <c r="F21" s="253"/>
      <c r="G21" s="253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137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52" t="str">
        <f>C21</f>
        <v>se složením a hrubým urovnáním nebo s přeložením na jiný dopravní prostředek kromě lodi, vč. příplatku za každých dalších i započatých 1000 m přes 1000 m,</v>
      </c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45">
        <v>7</v>
      </c>
      <c r="B22" s="246" t="s">
        <v>153</v>
      </c>
      <c r="C22" s="257" t="s">
        <v>154</v>
      </c>
      <c r="D22" s="247" t="s">
        <v>130</v>
      </c>
      <c r="E22" s="248">
        <v>57.220750000000002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132</v>
      </c>
      <c r="T22" s="251" t="s">
        <v>133</v>
      </c>
      <c r="U22" s="226">
        <v>0.95599999999999996</v>
      </c>
      <c r="V22" s="226">
        <f>ROUND(E22*U22,2)</f>
        <v>54.7</v>
      </c>
      <c r="W22" s="226"/>
      <c r="X22" s="226" t="s">
        <v>146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147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45">
        <v>8</v>
      </c>
      <c r="B23" s="246" t="s">
        <v>155</v>
      </c>
      <c r="C23" s="257" t="s">
        <v>156</v>
      </c>
      <c r="D23" s="247" t="s">
        <v>130</v>
      </c>
      <c r="E23" s="248">
        <v>57.220750000000002</v>
      </c>
      <c r="F23" s="249"/>
      <c r="G23" s="250">
        <f>ROUND(E23*F23,2)</f>
        <v>0</v>
      </c>
      <c r="H23" s="249"/>
      <c r="I23" s="250">
        <f>ROUND(E23*H23,2)</f>
        <v>0</v>
      </c>
      <c r="J23" s="249"/>
      <c r="K23" s="250">
        <f>ROUND(E23*J23,2)</f>
        <v>0</v>
      </c>
      <c r="L23" s="250">
        <v>21</v>
      </c>
      <c r="M23" s="250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50" t="s">
        <v>157</v>
      </c>
      <c r="S23" s="250" t="s">
        <v>132</v>
      </c>
      <c r="T23" s="251" t="s">
        <v>133</v>
      </c>
      <c r="U23" s="226">
        <v>0.94199999999999995</v>
      </c>
      <c r="V23" s="226">
        <f>ROUND(E23*U23,2)</f>
        <v>53.9</v>
      </c>
      <c r="W23" s="226"/>
      <c r="X23" s="226" t="s">
        <v>146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147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45">
        <v>9</v>
      </c>
      <c r="B24" s="246" t="s">
        <v>158</v>
      </c>
      <c r="C24" s="257" t="s">
        <v>159</v>
      </c>
      <c r="D24" s="247" t="s">
        <v>130</v>
      </c>
      <c r="E24" s="248">
        <v>343.32449000000003</v>
      </c>
      <c r="F24" s="249"/>
      <c r="G24" s="250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21</v>
      </c>
      <c r="M24" s="250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50" t="s">
        <v>157</v>
      </c>
      <c r="S24" s="250" t="s">
        <v>132</v>
      </c>
      <c r="T24" s="251" t="s">
        <v>133</v>
      </c>
      <c r="U24" s="226">
        <v>0.105</v>
      </c>
      <c r="V24" s="226">
        <f>ROUND(E24*U24,2)</f>
        <v>36.049999999999997</v>
      </c>
      <c r="W24" s="226"/>
      <c r="X24" s="226" t="s">
        <v>146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147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0.399999999999999" outlineLevel="1" x14ac:dyDescent="0.25">
      <c r="A25" s="245">
        <v>10</v>
      </c>
      <c r="B25" s="246" t="s">
        <v>160</v>
      </c>
      <c r="C25" s="257" t="s">
        <v>161</v>
      </c>
      <c r="D25" s="247" t="s">
        <v>130</v>
      </c>
      <c r="E25" s="248">
        <v>57.220750000000002</v>
      </c>
      <c r="F25" s="249"/>
      <c r="G25" s="250">
        <f>ROUND(E25*F25,2)</f>
        <v>0</v>
      </c>
      <c r="H25" s="249"/>
      <c r="I25" s="250">
        <f>ROUND(E25*H25,2)</f>
        <v>0</v>
      </c>
      <c r="J25" s="249"/>
      <c r="K25" s="250">
        <f>ROUND(E25*J25,2)</f>
        <v>0</v>
      </c>
      <c r="L25" s="250">
        <v>21</v>
      </c>
      <c r="M25" s="250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50" t="s">
        <v>157</v>
      </c>
      <c r="S25" s="250" t="s">
        <v>132</v>
      </c>
      <c r="T25" s="251" t="s">
        <v>133</v>
      </c>
      <c r="U25" s="226">
        <v>0</v>
      </c>
      <c r="V25" s="226">
        <f>ROUND(E25*U25,2)</f>
        <v>0</v>
      </c>
      <c r="W25" s="226"/>
      <c r="X25" s="226" t="s">
        <v>146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147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x14ac:dyDescent="0.25">
      <c r="A26" s="231" t="s">
        <v>119</v>
      </c>
      <c r="B26" s="232" t="s">
        <v>74</v>
      </c>
      <c r="C26" s="256" t="s">
        <v>75</v>
      </c>
      <c r="D26" s="233"/>
      <c r="E26" s="234"/>
      <c r="F26" s="235"/>
      <c r="G26" s="235">
        <f>SUMIF(AG27:AG35,"&lt;&gt;NOR",G27:G35)</f>
        <v>0</v>
      </c>
      <c r="H26" s="235"/>
      <c r="I26" s="235">
        <f>SUM(I27:I35)</f>
        <v>0</v>
      </c>
      <c r="J26" s="235"/>
      <c r="K26" s="235">
        <f>SUM(K27:K35)</f>
        <v>0</v>
      </c>
      <c r="L26" s="235"/>
      <c r="M26" s="235">
        <f>SUM(M27:M35)</f>
        <v>0</v>
      </c>
      <c r="N26" s="234"/>
      <c r="O26" s="234">
        <f>SUM(O27:O35)</f>
        <v>0</v>
      </c>
      <c r="P26" s="234"/>
      <c r="Q26" s="234">
        <f>SUM(Q27:Q35)</f>
        <v>57.22</v>
      </c>
      <c r="R26" s="235"/>
      <c r="S26" s="235"/>
      <c r="T26" s="236"/>
      <c r="U26" s="230"/>
      <c r="V26" s="230">
        <f>SUM(V27:V35)</f>
        <v>168.78</v>
      </c>
      <c r="W26" s="230"/>
      <c r="X26" s="230"/>
      <c r="AG26" t="s">
        <v>120</v>
      </c>
    </row>
    <row r="27" spans="1:60" ht="20.399999999999999" outlineLevel="1" x14ac:dyDescent="0.25">
      <c r="A27" s="238">
        <v>11</v>
      </c>
      <c r="B27" s="239" t="s">
        <v>162</v>
      </c>
      <c r="C27" s="258" t="s">
        <v>163</v>
      </c>
      <c r="D27" s="240" t="s">
        <v>164</v>
      </c>
      <c r="E27" s="241">
        <v>25.184999999999999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2.2000000000000002</v>
      </c>
      <c r="Q27" s="241">
        <f>ROUND(E27*P27,2)</f>
        <v>55.41</v>
      </c>
      <c r="R27" s="243" t="s">
        <v>157</v>
      </c>
      <c r="S27" s="243" t="s">
        <v>132</v>
      </c>
      <c r="T27" s="244" t="s">
        <v>133</v>
      </c>
      <c r="U27" s="226">
        <v>5.867</v>
      </c>
      <c r="V27" s="226">
        <f>ROUND(E27*U27,2)</f>
        <v>147.76</v>
      </c>
      <c r="W27" s="226"/>
      <c r="X27" s="226" t="s">
        <v>126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127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22"/>
      <c r="B28" s="223"/>
      <c r="C28" s="260" t="s">
        <v>165</v>
      </c>
      <c r="D28" s="228"/>
      <c r="E28" s="229">
        <v>25.184999999999999</v>
      </c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15"/>
      <c r="Z28" s="215"/>
      <c r="AA28" s="215"/>
      <c r="AB28" s="215"/>
      <c r="AC28" s="215"/>
      <c r="AD28" s="215"/>
      <c r="AE28" s="215"/>
      <c r="AF28" s="215"/>
      <c r="AG28" s="215" t="s">
        <v>166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5">
      <c r="A29" s="238">
        <v>12</v>
      </c>
      <c r="B29" s="239" t="s">
        <v>167</v>
      </c>
      <c r="C29" s="258" t="s">
        <v>168</v>
      </c>
      <c r="D29" s="240" t="s">
        <v>142</v>
      </c>
      <c r="E29" s="241">
        <v>83.95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21</v>
      </c>
      <c r="M29" s="243">
        <f>G29*(1+L29/100)</f>
        <v>0</v>
      </c>
      <c r="N29" s="241">
        <v>0</v>
      </c>
      <c r="O29" s="241">
        <f>ROUND(E29*N29,2)</f>
        <v>0</v>
      </c>
      <c r="P29" s="241">
        <v>0.02</v>
      </c>
      <c r="Q29" s="241">
        <f>ROUND(E29*P29,2)</f>
        <v>1.68</v>
      </c>
      <c r="R29" s="243" t="s">
        <v>157</v>
      </c>
      <c r="S29" s="243" t="s">
        <v>132</v>
      </c>
      <c r="T29" s="244" t="s">
        <v>133</v>
      </c>
      <c r="U29" s="226">
        <v>0.23</v>
      </c>
      <c r="V29" s="226">
        <f>ROUND(E29*U29,2)</f>
        <v>19.309999999999999</v>
      </c>
      <c r="W29" s="226"/>
      <c r="X29" s="226" t="s">
        <v>126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127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5">
      <c r="A30" s="222"/>
      <c r="B30" s="223"/>
      <c r="C30" s="259" t="s">
        <v>169</v>
      </c>
      <c r="D30" s="253"/>
      <c r="E30" s="253"/>
      <c r="F30" s="253"/>
      <c r="G30" s="253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137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5">
      <c r="A31" s="238">
        <v>13</v>
      </c>
      <c r="B31" s="239" t="s">
        <v>170</v>
      </c>
      <c r="C31" s="258" t="s">
        <v>171</v>
      </c>
      <c r="D31" s="240" t="s">
        <v>172</v>
      </c>
      <c r="E31" s="241">
        <v>1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21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 t="s">
        <v>157</v>
      </c>
      <c r="S31" s="243" t="s">
        <v>132</v>
      </c>
      <c r="T31" s="244" t="s">
        <v>133</v>
      </c>
      <c r="U31" s="226">
        <v>0.05</v>
      </c>
      <c r="V31" s="226">
        <f>ROUND(E31*U31,2)</f>
        <v>0.05</v>
      </c>
      <c r="W31" s="226"/>
      <c r="X31" s="226" t="s">
        <v>126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127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5">
      <c r="A32" s="222"/>
      <c r="B32" s="223"/>
      <c r="C32" s="259" t="s">
        <v>173</v>
      </c>
      <c r="D32" s="253"/>
      <c r="E32" s="253"/>
      <c r="F32" s="253"/>
      <c r="G32" s="253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137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5">
      <c r="A33" s="245">
        <v>14</v>
      </c>
      <c r="B33" s="246" t="s">
        <v>174</v>
      </c>
      <c r="C33" s="257" t="s">
        <v>175</v>
      </c>
      <c r="D33" s="247" t="s">
        <v>123</v>
      </c>
      <c r="E33" s="248">
        <v>1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50"/>
      <c r="S33" s="250" t="s">
        <v>124</v>
      </c>
      <c r="T33" s="251" t="s">
        <v>125</v>
      </c>
      <c r="U33" s="226">
        <v>0</v>
      </c>
      <c r="V33" s="226">
        <f>ROUND(E33*U33,2)</f>
        <v>0</v>
      </c>
      <c r="W33" s="226"/>
      <c r="X33" s="226" t="s">
        <v>126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127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0.399999999999999" outlineLevel="1" x14ac:dyDescent="0.25">
      <c r="A34" s="238">
        <v>15</v>
      </c>
      <c r="B34" s="239" t="s">
        <v>176</v>
      </c>
      <c r="C34" s="258" t="s">
        <v>177</v>
      </c>
      <c r="D34" s="240" t="s">
        <v>142</v>
      </c>
      <c r="E34" s="241">
        <v>1.7729999999999999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21</v>
      </c>
      <c r="M34" s="243">
        <f>G34*(1+L34/100)</f>
        <v>0</v>
      </c>
      <c r="N34" s="241">
        <v>1.17E-3</v>
      </c>
      <c r="O34" s="241">
        <f>ROUND(E34*N34,2)</f>
        <v>0</v>
      </c>
      <c r="P34" s="241">
        <v>7.5999999999999998E-2</v>
      </c>
      <c r="Q34" s="241">
        <f>ROUND(E34*P34,2)</f>
        <v>0.13</v>
      </c>
      <c r="R34" s="243" t="s">
        <v>157</v>
      </c>
      <c r="S34" s="243" t="s">
        <v>132</v>
      </c>
      <c r="T34" s="244" t="s">
        <v>133</v>
      </c>
      <c r="U34" s="226">
        <v>0.93899999999999995</v>
      </c>
      <c r="V34" s="226">
        <f>ROUND(E34*U34,2)</f>
        <v>1.66</v>
      </c>
      <c r="W34" s="226"/>
      <c r="X34" s="226" t="s">
        <v>126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127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5">
      <c r="A35" s="222"/>
      <c r="B35" s="223"/>
      <c r="C35" s="260" t="s">
        <v>178</v>
      </c>
      <c r="D35" s="228"/>
      <c r="E35" s="229">
        <v>1.7729999999999999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15"/>
      <c r="Z35" s="215"/>
      <c r="AA35" s="215"/>
      <c r="AB35" s="215"/>
      <c r="AC35" s="215"/>
      <c r="AD35" s="215"/>
      <c r="AE35" s="215"/>
      <c r="AF35" s="215"/>
      <c r="AG35" s="215" t="s">
        <v>166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x14ac:dyDescent="0.25">
      <c r="A36" s="231" t="s">
        <v>119</v>
      </c>
      <c r="B36" s="232" t="s">
        <v>84</v>
      </c>
      <c r="C36" s="256" t="s">
        <v>85</v>
      </c>
      <c r="D36" s="233"/>
      <c r="E36" s="234"/>
      <c r="F36" s="235"/>
      <c r="G36" s="235">
        <f>SUMIF(AG37:AG44,"&lt;&gt;NOR",G37:G44)</f>
        <v>0</v>
      </c>
      <c r="H36" s="235"/>
      <c r="I36" s="235">
        <f>SUM(I37:I44)</f>
        <v>0</v>
      </c>
      <c r="J36" s="235"/>
      <c r="K36" s="235">
        <f>SUM(K37:K44)</f>
        <v>0</v>
      </c>
      <c r="L36" s="235"/>
      <c r="M36" s="235">
        <f>SUM(M37:M44)</f>
        <v>0</v>
      </c>
      <c r="N36" s="234"/>
      <c r="O36" s="234">
        <f>SUM(O37:O44)</f>
        <v>0.02</v>
      </c>
      <c r="P36" s="234"/>
      <c r="Q36" s="234">
        <f>SUM(Q37:Q44)</f>
        <v>0</v>
      </c>
      <c r="R36" s="235"/>
      <c r="S36" s="235"/>
      <c r="T36" s="236"/>
      <c r="U36" s="230"/>
      <c r="V36" s="230">
        <f>SUM(V37:V44)</f>
        <v>179.32</v>
      </c>
      <c r="W36" s="230"/>
      <c r="X36" s="230"/>
      <c r="AG36" t="s">
        <v>120</v>
      </c>
    </row>
    <row r="37" spans="1:60" ht="20.399999999999999" outlineLevel="1" x14ac:dyDescent="0.25">
      <c r="A37" s="245">
        <v>16</v>
      </c>
      <c r="B37" s="246" t="s">
        <v>179</v>
      </c>
      <c r="C37" s="257" t="s">
        <v>180</v>
      </c>
      <c r="D37" s="247" t="s">
        <v>142</v>
      </c>
      <c r="E37" s="248">
        <v>83.95</v>
      </c>
      <c r="F37" s="249"/>
      <c r="G37" s="250">
        <f>ROUND(E37*F37,2)</f>
        <v>0</v>
      </c>
      <c r="H37" s="249"/>
      <c r="I37" s="250">
        <f>ROUND(E37*H37,2)</f>
        <v>0</v>
      </c>
      <c r="J37" s="249"/>
      <c r="K37" s="250">
        <f>ROUND(E37*J37,2)</f>
        <v>0</v>
      </c>
      <c r="L37" s="250">
        <v>21</v>
      </c>
      <c r="M37" s="250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50" t="s">
        <v>181</v>
      </c>
      <c r="S37" s="250" t="s">
        <v>132</v>
      </c>
      <c r="T37" s="251" t="s">
        <v>133</v>
      </c>
      <c r="U37" s="226">
        <v>1.6E-2</v>
      </c>
      <c r="V37" s="226">
        <f>ROUND(E37*U37,2)</f>
        <v>1.34</v>
      </c>
      <c r="W37" s="226"/>
      <c r="X37" s="226" t="s">
        <v>126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127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5">
      <c r="A38" s="238">
        <v>17</v>
      </c>
      <c r="B38" s="239" t="s">
        <v>182</v>
      </c>
      <c r="C38" s="258" t="s">
        <v>183</v>
      </c>
      <c r="D38" s="240" t="s">
        <v>142</v>
      </c>
      <c r="E38" s="241">
        <v>83.95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 t="s">
        <v>181</v>
      </c>
      <c r="S38" s="243" t="s">
        <v>132</v>
      </c>
      <c r="T38" s="244" t="s">
        <v>133</v>
      </c>
      <c r="U38" s="226">
        <v>2.0699999999999998</v>
      </c>
      <c r="V38" s="226">
        <f>ROUND(E38*U38,2)</f>
        <v>173.78</v>
      </c>
      <c r="W38" s="226"/>
      <c r="X38" s="226" t="s">
        <v>126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127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5">
      <c r="A39" s="222"/>
      <c r="B39" s="223"/>
      <c r="C39" s="259" t="s">
        <v>184</v>
      </c>
      <c r="D39" s="253"/>
      <c r="E39" s="253"/>
      <c r="F39" s="253"/>
      <c r="G39" s="253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15"/>
      <c r="Z39" s="215"/>
      <c r="AA39" s="215"/>
      <c r="AB39" s="215"/>
      <c r="AC39" s="215"/>
      <c r="AD39" s="215"/>
      <c r="AE39" s="215"/>
      <c r="AF39" s="215"/>
      <c r="AG39" s="215" t="s">
        <v>137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5">
      <c r="A40" s="238">
        <v>18</v>
      </c>
      <c r="B40" s="239" t="s">
        <v>185</v>
      </c>
      <c r="C40" s="258" t="s">
        <v>186</v>
      </c>
      <c r="D40" s="240" t="s">
        <v>142</v>
      </c>
      <c r="E40" s="241">
        <v>109.13500000000001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124</v>
      </c>
      <c r="T40" s="244" t="s">
        <v>125</v>
      </c>
      <c r="U40" s="226">
        <v>0</v>
      </c>
      <c r="V40" s="226">
        <f>ROUND(E40*U40,2)</f>
        <v>0</v>
      </c>
      <c r="W40" s="226"/>
      <c r="X40" s="226" t="s">
        <v>126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127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5">
      <c r="A41" s="222"/>
      <c r="B41" s="223"/>
      <c r="C41" s="260" t="s">
        <v>187</v>
      </c>
      <c r="D41" s="228"/>
      <c r="E41" s="229">
        <v>109.13500000000001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15"/>
      <c r="Z41" s="215"/>
      <c r="AA41" s="215"/>
      <c r="AB41" s="215"/>
      <c r="AC41" s="215"/>
      <c r="AD41" s="215"/>
      <c r="AE41" s="215"/>
      <c r="AF41" s="215"/>
      <c r="AG41" s="215" t="s">
        <v>166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5">
      <c r="A42" s="222">
        <v>19</v>
      </c>
      <c r="B42" s="223" t="s">
        <v>188</v>
      </c>
      <c r="C42" s="261" t="s">
        <v>189</v>
      </c>
      <c r="D42" s="224" t="s">
        <v>0</v>
      </c>
      <c r="E42" s="254"/>
      <c r="F42" s="227"/>
      <c r="G42" s="226">
        <f>ROUND(E42*F42,2)</f>
        <v>0</v>
      </c>
      <c r="H42" s="227"/>
      <c r="I42" s="226">
        <f>ROUND(E42*H42,2)</f>
        <v>0</v>
      </c>
      <c r="J42" s="227"/>
      <c r="K42" s="226">
        <f>ROUND(E42*J42,2)</f>
        <v>0</v>
      </c>
      <c r="L42" s="226">
        <v>21</v>
      </c>
      <c r="M42" s="226">
        <f>G42*(1+L42/100)</f>
        <v>0</v>
      </c>
      <c r="N42" s="225">
        <v>0</v>
      </c>
      <c r="O42" s="225">
        <f>ROUND(E42*N42,2)</f>
        <v>0</v>
      </c>
      <c r="P42" s="225">
        <v>0</v>
      </c>
      <c r="Q42" s="225">
        <f>ROUND(E42*P42,2)</f>
        <v>0</v>
      </c>
      <c r="R42" s="226" t="s">
        <v>181</v>
      </c>
      <c r="S42" s="226" t="s">
        <v>132</v>
      </c>
      <c r="T42" s="226" t="s">
        <v>133</v>
      </c>
      <c r="U42" s="226">
        <v>0</v>
      </c>
      <c r="V42" s="226">
        <f>ROUND(E42*U42,2)</f>
        <v>0</v>
      </c>
      <c r="W42" s="226"/>
      <c r="X42" s="226" t="s">
        <v>134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135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5">
      <c r="A43" s="222"/>
      <c r="B43" s="223"/>
      <c r="C43" s="262" t="s">
        <v>190</v>
      </c>
      <c r="D43" s="255"/>
      <c r="E43" s="255"/>
      <c r="F43" s="255"/>
      <c r="G43" s="255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15"/>
      <c r="Z43" s="215"/>
      <c r="AA43" s="215"/>
      <c r="AB43" s="215"/>
      <c r="AC43" s="215"/>
      <c r="AD43" s="215"/>
      <c r="AE43" s="215"/>
      <c r="AF43" s="215"/>
      <c r="AG43" s="215" t="s">
        <v>137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45">
        <v>20</v>
      </c>
      <c r="B44" s="246" t="s">
        <v>191</v>
      </c>
      <c r="C44" s="257" t="s">
        <v>192</v>
      </c>
      <c r="D44" s="247" t="s">
        <v>142</v>
      </c>
      <c r="E44" s="248">
        <v>83.95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48">
        <v>2.1000000000000001E-4</v>
      </c>
      <c r="O44" s="248">
        <f>ROUND(E44*N44,2)</f>
        <v>0.02</v>
      </c>
      <c r="P44" s="248">
        <v>0</v>
      </c>
      <c r="Q44" s="248">
        <f>ROUND(E44*P44,2)</f>
        <v>0</v>
      </c>
      <c r="R44" s="250" t="s">
        <v>181</v>
      </c>
      <c r="S44" s="250" t="s">
        <v>132</v>
      </c>
      <c r="T44" s="251" t="s">
        <v>133</v>
      </c>
      <c r="U44" s="226">
        <v>0.05</v>
      </c>
      <c r="V44" s="226">
        <f>ROUND(E44*U44,2)</f>
        <v>4.2</v>
      </c>
      <c r="W44" s="226"/>
      <c r="X44" s="226" t="s">
        <v>126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127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x14ac:dyDescent="0.25">
      <c r="A45" s="231" t="s">
        <v>119</v>
      </c>
      <c r="B45" s="232" t="s">
        <v>72</v>
      </c>
      <c r="C45" s="256" t="s">
        <v>73</v>
      </c>
      <c r="D45" s="233"/>
      <c r="E45" s="234"/>
      <c r="F45" s="235"/>
      <c r="G45" s="235">
        <f>SUMIF(AG46:AG48,"&lt;&gt;NOR",G46:G48)</f>
        <v>0</v>
      </c>
      <c r="H45" s="235"/>
      <c r="I45" s="235">
        <f>SUM(I46:I48)</f>
        <v>0</v>
      </c>
      <c r="J45" s="235"/>
      <c r="K45" s="235">
        <f>SUM(K46:K48)</f>
        <v>0</v>
      </c>
      <c r="L45" s="235"/>
      <c r="M45" s="235">
        <f>SUM(M46:M48)</f>
        <v>0</v>
      </c>
      <c r="N45" s="234"/>
      <c r="O45" s="234">
        <f>SUM(O46:O48)</f>
        <v>0.15000000000000002</v>
      </c>
      <c r="P45" s="234"/>
      <c r="Q45" s="234">
        <f>SUM(Q46:Q48)</f>
        <v>0</v>
      </c>
      <c r="R45" s="235"/>
      <c r="S45" s="235"/>
      <c r="T45" s="236"/>
      <c r="U45" s="230"/>
      <c r="V45" s="230">
        <f>SUM(V46:V48)</f>
        <v>10.08</v>
      </c>
      <c r="W45" s="230"/>
      <c r="X45" s="230"/>
      <c r="AG45" t="s">
        <v>120</v>
      </c>
    </row>
    <row r="46" spans="1:60" ht="30.6" outlineLevel="1" x14ac:dyDescent="0.25">
      <c r="A46" s="245">
        <v>21</v>
      </c>
      <c r="B46" s="246" t="s">
        <v>193</v>
      </c>
      <c r="C46" s="257" t="s">
        <v>194</v>
      </c>
      <c r="D46" s="247" t="s">
        <v>195</v>
      </c>
      <c r="E46" s="248">
        <v>3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2.3089999999999999E-2</v>
      </c>
      <c r="O46" s="248">
        <f>ROUND(E46*N46,2)</f>
        <v>7.0000000000000007E-2</v>
      </c>
      <c r="P46" s="248">
        <v>0</v>
      </c>
      <c r="Q46" s="248">
        <f>ROUND(E46*P46,2)</f>
        <v>0</v>
      </c>
      <c r="R46" s="250" t="s">
        <v>131</v>
      </c>
      <c r="S46" s="250" t="s">
        <v>132</v>
      </c>
      <c r="T46" s="251" t="s">
        <v>133</v>
      </c>
      <c r="U46" s="226">
        <v>1.7</v>
      </c>
      <c r="V46" s="226">
        <f>ROUND(E46*U46,2)</f>
        <v>5.0999999999999996</v>
      </c>
      <c r="W46" s="226"/>
      <c r="X46" s="226" t="s">
        <v>126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127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20.399999999999999" outlineLevel="1" x14ac:dyDescent="0.25">
      <c r="A47" s="238">
        <v>22</v>
      </c>
      <c r="B47" s="239" t="s">
        <v>196</v>
      </c>
      <c r="C47" s="258" t="s">
        <v>197</v>
      </c>
      <c r="D47" s="240" t="s">
        <v>195</v>
      </c>
      <c r="E47" s="241">
        <v>8.9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21</v>
      </c>
      <c r="M47" s="243">
        <f>G47*(1+L47/100)</f>
        <v>0</v>
      </c>
      <c r="N47" s="241">
        <v>8.6999999999999994E-3</v>
      </c>
      <c r="O47" s="241">
        <f>ROUND(E47*N47,2)</f>
        <v>0.08</v>
      </c>
      <c r="P47" s="241">
        <v>0</v>
      </c>
      <c r="Q47" s="241">
        <f>ROUND(E47*P47,2)</f>
        <v>0</v>
      </c>
      <c r="R47" s="243" t="s">
        <v>131</v>
      </c>
      <c r="S47" s="243" t="s">
        <v>132</v>
      </c>
      <c r="T47" s="244" t="s">
        <v>133</v>
      </c>
      <c r="U47" s="226">
        <v>0.55900000000000005</v>
      </c>
      <c r="V47" s="226">
        <f>ROUND(E47*U47,2)</f>
        <v>4.9800000000000004</v>
      </c>
      <c r="W47" s="226"/>
      <c r="X47" s="226" t="s">
        <v>126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127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5">
      <c r="A48" s="222"/>
      <c r="B48" s="223"/>
      <c r="C48" s="260" t="s">
        <v>198</v>
      </c>
      <c r="D48" s="228"/>
      <c r="E48" s="229">
        <v>8.9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15"/>
      <c r="Z48" s="215"/>
      <c r="AA48" s="215"/>
      <c r="AB48" s="215"/>
      <c r="AC48" s="215"/>
      <c r="AD48" s="215"/>
      <c r="AE48" s="215"/>
      <c r="AF48" s="215"/>
      <c r="AG48" s="215" t="s">
        <v>166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x14ac:dyDescent="0.25">
      <c r="A49" s="231" t="s">
        <v>119</v>
      </c>
      <c r="B49" s="232" t="s">
        <v>66</v>
      </c>
      <c r="C49" s="256" t="s">
        <v>67</v>
      </c>
      <c r="D49" s="233"/>
      <c r="E49" s="234"/>
      <c r="F49" s="235"/>
      <c r="G49" s="235">
        <f>SUMIF(AG50:AG51,"&lt;&gt;NOR",G50:G51)</f>
        <v>0</v>
      </c>
      <c r="H49" s="235"/>
      <c r="I49" s="235">
        <f>SUM(I50:I51)</f>
        <v>0</v>
      </c>
      <c r="J49" s="235"/>
      <c r="K49" s="235">
        <f>SUM(K50:K51)</f>
        <v>0</v>
      </c>
      <c r="L49" s="235"/>
      <c r="M49" s="235">
        <f>SUM(M50:M51)</f>
        <v>0</v>
      </c>
      <c r="N49" s="234"/>
      <c r="O49" s="234">
        <f>SUM(O50:O51)</f>
        <v>2.11</v>
      </c>
      <c r="P49" s="234"/>
      <c r="Q49" s="234">
        <f>SUM(Q50:Q51)</f>
        <v>0</v>
      </c>
      <c r="R49" s="235"/>
      <c r="S49" s="235"/>
      <c r="T49" s="236"/>
      <c r="U49" s="230"/>
      <c r="V49" s="230">
        <f>SUM(V50:V51)</f>
        <v>44.87</v>
      </c>
      <c r="W49" s="230"/>
      <c r="X49" s="230"/>
      <c r="AG49" t="s">
        <v>120</v>
      </c>
    </row>
    <row r="50" spans="1:60" ht="20.399999999999999" outlineLevel="1" x14ac:dyDescent="0.25">
      <c r="A50" s="238">
        <v>23</v>
      </c>
      <c r="B50" s="239" t="s">
        <v>199</v>
      </c>
      <c r="C50" s="258" t="s">
        <v>200</v>
      </c>
      <c r="D50" s="240" t="s">
        <v>142</v>
      </c>
      <c r="E50" s="241">
        <v>134.029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21</v>
      </c>
      <c r="M50" s="243">
        <f>G50*(1+L50/100)</f>
        <v>0</v>
      </c>
      <c r="N50" s="241">
        <v>1.5740000000000001E-2</v>
      </c>
      <c r="O50" s="241">
        <f>ROUND(E50*N50,2)</f>
        <v>2.11</v>
      </c>
      <c r="P50" s="241">
        <v>0</v>
      </c>
      <c r="Q50" s="241">
        <f>ROUND(E50*P50,2)</f>
        <v>0</v>
      </c>
      <c r="R50" s="243" t="s">
        <v>201</v>
      </c>
      <c r="S50" s="243" t="s">
        <v>132</v>
      </c>
      <c r="T50" s="244" t="s">
        <v>133</v>
      </c>
      <c r="U50" s="226">
        <v>0.33481</v>
      </c>
      <c r="V50" s="226">
        <f>ROUND(E50*U50,2)</f>
        <v>44.87</v>
      </c>
      <c r="W50" s="226"/>
      <c r="X50" s="226" t="s">
        <v>126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127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5">
      <c r="A51" s="222"/>
      <c r="B51" s="223"/>
      <c r="C51" s="260" t="s">
        <v>202</v>
      </c>
      <c r="D51" s="228"/>
      <c r="E51" s="229">
        <v>134.029</v>
      </c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15"/>
      <c r="Z51" s="215"/>
      <c r="AA51" s="215"/>
      <c r="AB51" s="215"/>
      <c r="AC51" s="215"/>
      <c r="AD51" s="215"/>
      <c r="AE51" s="215"/>
      <c r="AF51" s="215"/>
      <c r="AG51" s="215" t="s">
        <v>166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x14ac:dyDescent="0.25">
      <c r="A52" s="231" t="s">
        <v>119</v>
      </c>
      <c r="B52" s="232" t="s">
        <v>86</v>
      </c>
      <c r="C52" s="256" t="s">
        <v>87</v>
      </c>
      <c r="D52" s="233"/>
      <c r="E52" s="234"/>
      <c r="F52" s="235"/>
      <c r="G52" s="235">
        <f>SUMIF(AG53:AG58,"&lt;&gt;NOR",G53:G58)</f>
        <v>0</v>
      </c>
      <c r="H52" s="235"/>
      <c r="I52" s="235">
        <f>SUM(I53:I58)</f>
        <v>0</v>
      </c>
      <c r="J52" s="235"/>
      <c r="K52" s="235">
        <f>SUM(K53:K58)</f>
        <v>0</v>
      </c>
      <c r="L52" s="235"/>
      <c r="M52" s="235">
        <f>SUM(M53:M58)</f>
        <v>0</v>
      </c>
      <c r="N52" s="234"/>
      <c r="O52" s="234">
        <f>SUM(O53:O58)</f>
        <v>0.08</v>
      </c>
      <c r="P52" s="234"/>
      <c r="Q52" s="234">
        <f>SUM(Q53:Q58)</f>
        <v>0</v>
      </c>
      <c r="R52" s="235"/>
      <c r="S52" s="235"/>
      <c r="T52" s="236"/>
      <c r="U52" s="230"/>
      <c r="V52" s="230">
        <f>SUM(V53:V58)</f>
        <v>28.34</v>
      </c>
      <c r="W52" s="230"/>
      <c r="X52" s="230"/>
      <c r="AG52" t="s">
        <v>120</v>
      </c>
    </row>
    <row r="53" spans="1:60" outlineLevel="1" x14ac:dyDescent="0.25">
      <c r="A53" s="238">
        <v>24</v>
      </c>
      <c r="B53" s="239" t="s">
        <v>203</v>
      </c>
      <c r="C53" s="258" t="s">
        <v>204</v>
      </c>
      <c r="D53" s="240" t="s">
        <v>142</v>
      </c>
      <c r="E53" s="241">
        <v>217.97900000000001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21</v>
      </c>
      <c r="M53" s="243">
        <f>G53*(1+L53/100)</f>
        <v>0</v>
      </c>
      <c r="N53" s="241">
        <v>6.9999999999999994E-5</v>
      </c>
      <c r="O53" s="241">
        <f>ROUND(E53*N53,2)</f>
        <v>0.02</v>
      </c>
      <c r="P53" s="241">
        <v>0</v>
      </c>
      <c r="Q53" s="241">
        <f>ROUND(E53*P53,2)</f>
        <v>0</v>
      </c>
      <c r="R53" s="243" t="s">
        <v>205</v>
      </c>
      <c r="S53" s="243" t="s">
        <v>132</v>
      </c>
      <c r="T53" s="244" t="s">
        <v>133</v>
      </c>
      <c r="U53" s="226">
        <v>0.03</v>
      </c>
      <c r="V53" s="226">
        <f>ROUND(E53*U53,2)</f>
        <v>6.54</v>
      </c>
      <c r="W53" s="226"/>
      <c r="X53" s="226" t="s">
        <v>126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127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5">
      <c r="A54" s="222"/>
      <c r="B54" s="223"/>
      <c r="C54" s="260" t="s">
        <v>206</v>
      </c>
      <c r="D54" s="228"/>
      <c r="E54" s="229">
        <v>134.029</v>
      </c>
      <c r="F54" s="226"/>
      <c r="G54" s="22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15"/>
      <c r="Z54" s="215"/>
      <c r="AA54" s="215"/>
      <c r="AB54" s="215"/>
      <c r="AC54" s="215"/>
      <c r="AD54" s="215"/>
      <c r="AE54" s="215"/>
      <c r="AF54" s="215"/>
      <c r="AG54" s="215" t="s">
        <v>166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5">
      <c r="A55" s="222"/>
      <c r="B55" s="223"/>
      <c r="C55" s="260" t="s">
        <v>207</v>
      </c>
      <c r="D55" s="228"/>
      <c r="E55" s="229">
        <v>83.95</v>
      </c>
      <c r="F55" s="226"/>
      <c r="G55" s="22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15"/>
      <c r="Z55" s="215"/>
      <c r="AA55" s="215"/>
      <c r="AB55" s="215"/>
      <c r="AC55" s="215"/>
      <c r="AD55" s="215"/>
      <c r="AE55" s="215"/>
      <c r="AF55" s="215"/>
      <c r="AG55" s="215" t="s">
        <v>166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5">
      <c r="A56" s="238">
        <v>25</v>
      </c>
      <c r="B56" s="239" t="s">
        <v>208</v>
      </c>
      <c r="C56" s="258" t="s">
        <v>209</v>
      </c>
      <c r="D56" s="240" t="s">
        <v>142</v>
      </c>
      <c r="E56" s="241">
        <v>217.97900000000001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21</v>
      </c>
      <c r="M56" s="243">
        <f>G56*(1+L56/100)</f>
        <v>0</v>
      </c>
      <c r="N56" s="241">
        <v>2.9E-4</v>
      </c>
      <c r="O56" s="241">
        <f>ROUND(E56*N56,2)</f>
        <v>0.06</v>
      </c>
      <c r="P56" s="241">
        <v>0</v>
      </c>
      <c r="Q56" s="241">
        <f>ROUND(E56*P56,2)</f>
        <v>0</v>
      </c>
      <c r="R56" s="243" t="s">
        <v>205</v>
      </c>
      <c r="S56" s="243" t="s">
        <v>132</v>
      </c>
      <c r="T56" s="244" t="s">
        <v>133</v>
      </c>
      <c r="U56" s="226">
        <v>0.1</v>
      </c>
      <c r="V56" s="226">
        <f>ROUND(E56*U56,2)</f>
        <v>21.8</v>
      </c>
      <c r="W56" s="226"/>
      <c r="X56" s="226" t="s">
        <v>126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127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5">
      <c r="A57" s="222"/>
      <c r="B57" s="223"/>
      <c r="C57" s="260" t="s">
        <v>206</v>
      </c>
      <c r="D57" s="228"/>
      <c r="E57" s="229">
        <v>134.029</v>
      </c>
      <c r="F57" s="226"/>
      <c r="G57" s="226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15"/>
      <c r="Z57" s="215"/>
      <c r="AA57" s="215"/>
      <c r="AB57" s="215"/>
      <c r="AC57" s="215"/>
      <c r="AD57" s="215"/>
      <c r="AE57" s="215"/>
      <c r="AF57" s="215"/>
      <c r="AG57" s="215" t="s">
        <v>166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5">
      <c r="A58" s="222"/>
      <c r="B58" s="223"/>
      <c r="C58" s="260" t="s">
        <v>207</v>
      </c>
      <c r="D58" s="228"/>
      <c r="E58" s="229">
        <v>83.95</v>
      </c>
      <c r="F58" s="226"/>
      <c r="G58" s="22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15"/>
      <c r="Z58" s="215"/>
      <c r="AA58" s="215"/>
      <c r="AB58" s="215"/>
      <c r="AC58" s="215"/>
      <c r="AD58" s="215"/>
      <c r="AE58" s="215"/>
      <c r="AF58" s="215"/>
      <c r="AG58" s="215" t="s">
        <v>166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x14ac:dyDescent="0.25">
      <c r="A59" s="231" t="s">
        <v>119</v>
      </c>
      <c r="B59" s="232" t="s">
        <v>62</v>
      </c>
      <c r="C59" s="256" t="s">
        <v>63</v>
      </c>
      <c r="D59" s="233"/>
      <c r="E59" s="234"/>
      <c r="F59" s="235"/>
      <c r="G59" s="235">
        <f>SUMIF(AG60:AG68,"&lt;&gt;NOR",G60:G68)</f>
        <v>0</v>
      </c>
      <c r="H59" s="235"/>
      <c r="I59" s="235">
        <f>SUM(I60:I68)</f>
        <v>0</v>
      </c>
      <c r="J59" s="235"/>
      <c r="K59" s="235">
        <f>SUM(K60:K68)</f>
        <v>0</v>
      </c>
      <c r="L59" s="235"/>
      <c r="M59" s="235">
        <f>SUM(M60:M68)</f>
        <v>0</v>
      </c>
      <c r="N59" s="234"/>
      <c r="O59" s="234">
        <f>SUM(O60:O68)</f>
        <v>2.16</v>
      </c>
      <c r="P59" s="234"/>
      <c r="Q59" s="234">
        <f>SUM(Q60:Q68)</f>
        <v>0</v>
      </c>
      <c r="R59" s="235"/>
      <c r="S59" s="235"/>
      <c r="T59" s="236"/>
      <c r="U59" s="230"/>
      <c r="V59" s="230">
        <f>SUM(V60:V68)</f>
        <v>8.84</v>
      </c>
      <c r="W59" s="230"/>
      <c r="X59" s="230"/>
      <c r="AG59" t="s">
        <v>120</v>
      </c>
    </row>
    <row r="60" spans="1:60" ht="30.6" outlineLevel="1" x14ac:dyDescent="0.25">
      <c r="A60" s="238">
        <v>26</v>
      </c>
      <c r="B60" s="239" t="s">
        <v>210</v>
      </c>
      <c r="C60" s="258" t="s">
        <v>211</v>
      </c>
      <c r="D60" s="240" t="s">
        <v>164</v>
      </c>
      <c r="E60" s="241">
        <v>0.87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21</v>
      </c>
      <c r="M60" s="243">
        <f>G60*(1+L60/100)</f>
        <v>0</v>
      </c>
      <c r="N60" s="241">
        <v>2.0441400000000001</v>
      </c>
      <c r="O60" s="241">
        <f>ROUND(E60*N60,2)</f>
        <v>1.78</v>
      </c>
      <c r="P60" s="241">
        <v>0</v>
      </c>
      <c r="Q60" s="241">
        <f>ROUND(E60*P60,2)</f>
        <v>0</v>
      </c>
      <c r="R60" s="243" t="s">
        <v>131</v>
      </c>
      <c r="S60" s="243" t="s">
        <v>132</v>
      </c>
      <c r="T60" s="244" t="s">
        <v>133</v>
      </c>
      <c r="U60" s="226">
        <v>3.7650000000000001</v>
      </c>
      <c r="V60" s="226">
        <f>ROUND(E60*U60,2)</f>
        <v>3.28</v>
      </c>
      <c r="W60" s="226"/>
      <c r="X60" s="226" t="s">
        <v>126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127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5">
      <c r="A61" s="222"/>
      <c r="B61" s="223"/>
      <c r="C61" s="260" t="s">
        <v>212</v>
      </c>
      <c r="D61" s="228"/>
      <c r="E61" s="229">
        <v>0.27</v>
      </c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15"/>
      <c r="Z61" s="215"/>
      <c r="AA61" s="215"/>
      <c r="AB61" s="215"/>
      <c r="AC61" s="215"/>
      <c r="AD61" s="215"/>
      <c r="AE61" s="215"/>
      <c r="AF61" s="215"/>
      <c r="AG61" s="215" t="s">
        <v>166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5">
      <c r="A62" s="222"/>
      <c r="B62" s="223"/>
      <c r="C62" s="260" t="s">
        <v>213</v>
      </c>
      <c r="D62" s="228"/>
      <c r="E62" s="229">
        <v>0.6</v>
      </c>
      <c r="F62" s="226"/>
      <c r="G62" s="226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15"/>
      <c r="Z62" s="215"/>
      <c r="AA62" s="215"/>
      <c r="AB62" s="215"/>
      <c r="AC62" s="215"/>
      <c r="AD62" s="215"/>
      <c r="AE62" s="215"/>
      <c r="AF62" s="215"/>
      <c r="AG62" s="215" t="s">
        <v>166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5">
      <c r="A63" s="238">
        <v>27</v>
      </c>
      <c r="B63" s="239" t="s">
        <v>214</v>
      </c>
      <c r="C63" s="258" t="s">
        <v>215</v>
      </c>
      <c r="D63" s="240" t="s">
        <v>130</v>
      </c>
      <c r="E63" s="241">
        <v>0.1086</v>
      </c>
      <c r="F63" s="242"/>
      <c r="G63" s="243">
        <f>ROUND(E63*F63,2)</f>
        <v>0</v>
      </c>
      <c r="H63" s="242"/>
      <c r="I63" s="243">
        <f>ROUND(E63*H63,2)</f>
        <v>0</v>
      </c>
      <c r="J63" s="242"/>
      <c r="K63" s="243">
        <f>ROUND(E63*J63,2)</f>
        <v>0</v>
      </c>
      <c r="L63" s="243">
        <v>21</v>
      </c>
      <c r="M63" s="243">
        <f>G63*(1+L63/100)</f>
        <v>0</v>
      </c>
      <c r="N63" s="241">
        <v>1.0922099999999999</v>
      </c>
      <c r="O63" s="241">
        <f>ROUND(E63*N63,2)</f>
        <v>0.12</v>
      </c>
      <c r="P63" s="241">
        <v>0</v>
      </c>
      <c r="Q63" s="241">
        <f>ROUND(E63*P63,2)</f>
        <v>0</v>
      </c>
      <c r="R63" s="243" t="s">
        <v>131</v>
      </c>
      <c r="S63" s="243" t="s">
        <v>132</v>
      </c>
      <c r="T63" s="244" t="s">
        <v>133</v>
      </c>
      <c r="U63" s="226">
        <v>15.53</v>
      </c>
      <c r="V63" s="226">
        <f>ROUND(E63*U63,2)</f>
        <v>1.69</v>
      </c>
      <c r="W63" s="226"/>
      <c r="X63" s="226" t="s">
        <v>126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127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5">
      <c r="A64" s="222"/>
      <c r="B64" s="223"/>
      <c r="C64" s="259" t="s">
        <v>216</v>
      </c>
      <c r="D64" s="253"/>
      <c r="E64" s="253"/>
      <c r="F64" s="253"/>
      <c r="G64" s="253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15"/>
      <c r="Z64" s="215"/>
      <c r="AA64" s="215"/>
      <c r="AB64" s="215"/>
      <c r="AC64" s="215"/>
      <c r="AD64" s="215"/>
      <c r="AE64" s="215"/>
      <c r="AF64" s="215"/>
      <c r="AG64" s="215" t="s">
        <v>137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5">
      <c r="A65" s="222"/>
      <c r="B65" s="223"/>
      <c r="C65" s="260" t="s">
        <v>217</v>
      </c>
      <c r="D65" s="228"/>
      <c r="E65" s="229">
        <v>0.1086</v>
      </c>
      <c r="F65" s="226"/>
      <c r="G65" s="226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15"/>
      <c r="Z65" s="215"/>
      <c r="AA65" s="215"/>
      <c r="AB65" s="215"/>
      <c r="AC65" s="215"/>
      <c r="AD65" s="215"/>
      <c r="AE65" s="215"/>
      <c r="AF65" s="215"/>
      <c r="AG65" s="215" t="s">
        <v>166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5">
      <c r="A66" s="238">
        <v>28</v>
      </c>
      <c r="B66" s="239" t="s">
        <v>218</v>
      </c>
      <c r="C66" s="258" t="s">
        <v>219</v>
      </c>
      <c r="D66" s="240" t="s">
        <v>130</v>
      </c>
      <c r="E66" s="241">
        <v>0.23318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21</v>
      </c>
      <c r="M66" s="243">
        <f>G66*(1+L66/100)</f>
        <v>0</v>
      </c>
      <c r="N66" s="241">
        <v>1.0970899999999999</v>
      </c>
      <c r="O66" s="241">
        <f>ROUND(E66*N66,2)</f>
        <v>0.26</v>
      </c>
      <c r="P66" s="241">
        <v>0</v>
      </c>
      <c r="Q66" s="241">
        <f>ROUND(E66*P66,2)</f>
        <v>0</v>
      </c>
      <c r="R66" s="243" t="s">
        <v>131</v>
      </c>
      <c r="S66" s="243" t="s">
        <v>132</v>
      </c>
      <c r="T66" s="244" t="s">
        <v>133</v>
      </c>
      <c r="U66" s="226">
        <v>16.582999999999998</v>
      </c>
      <c r="V66" s="226">
        <f>ROUND(E66*U66,2)</f>
        <v>3.87</v>
      </c>
      <c r="W66" s="226"/>
      <c r="X66" s="226" t="s">
        <v>126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127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5">
      <c r="A67" s="222"/>
      <c r="B67" s="223"/>
      <c r="C67" s="259" t="s">
        <v>216</v>
      </c>
      <c r="D67" s="253"/>
      <c r="E67" s="253"/>
      <c r="F67" s="253"/>
      <c r="G67" s="253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15"/>
      <c r="Z67" s="215"/>
      <c r="AA67" s="215"/>
      <c r="AB67" s="215"/>
      <c r="AC67" s="215"/>
      <c r="AD67" s="215"/>
      <c r="AE67" s="215"/>
      <c r="AF67" s="215"/>
      <c r="AG67" s="215" t="s">
        <v>137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5">
      <c r="A68" s="222"/>
      <c r="B68" s="223"/>
      <c r="C68" s="260" t="s">
        <v>220</v>
      </c>
      <c r="D68" s="228"/>
      <c r="E68" s="229">
        <v>0.23318</v>
      </c>
      <c r="F68" s="226"/>
      <c r="G68" s="226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15"/>
      <c r="Z68" s="215"/>
      <c r="AA68" s="215"/>
      <c r="AB68" s="215"/>
      <c r="AC68" s="215"/>
      <c r="AD68" s="215"/>
      <c r="AE68" s="215"/>
      <c r="AF68" s="215"/>
      <c r="AG68" s="215" t="s">
        <v>166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x14ac:dyDescent="0.25">
      <c r="A69" s="231" t="s">
        <v>119</v>
      </c>
      <c r="B69" s="232" t="s">
        <v>78</v>
      </c>
      <c r="C69" s="256" t="s">
        <v>79</v>
      </c>
      <c r="D69" s="233"/>
      <c r="E69" s="234"/>
      <c r="F69" s="235"/>
      <c r="G69" s="235">
        <f>SUMIF(AG70:AG71,"&lt;&gt;NOR",G70:G71)</f>
        <v>0</v>
      </c>
      <c r="H69" s="235"/>
      <c r="I69" s="235">
        <f>SUM(I70:I71)</f>
        <v>0</v>
      </c>
      <c r="J69" s="235"/>
      <c r="K69" s="235">
        <f>SUM(K70:K71)</f>
        <v>0</v>
      </c>
      <c r="L69" s="235"/>
      <c r="M69" s="235">
        <f>SUM(M70:M71)</f>
        <v>0</v>
      </c>
      <c r="N69" s="234"/>
      <c r="O69" s="234">
        <f>SUM(O70:O71)</f>
        <v>0.5</v>
      </c>
      <c r="P69" s="234"/>
      <c r="Q69" s="234">
        <f>SUM(Q70:Q71)</f>
        <v>0</v>
      </c>
      <c r="R69" s="235"/>
      <c r="S69" s="235"/>
      <c r="T69" s="236"/>
      <c r="U69" s="230"/>
      <c r="V69" s="230">
        <f>SUM(V70:V71)</f>
        <v>21.61</v>
      </c>
      <c r="W69" s="230"/>
      <c r="X69" s="230"/>
      <c r="AG69" t="s">
        <v>120</v>
      </c>
    </row>
    <row r="70" spans="1:60" ht="40.799999999999997" outlineLevel="1" x14ac:dyDescent="0.25">
      <c r="A70" s="245">
        <v>29</v>
      </c>
      <c r="B70" s="246" t="s">
        <v>221</v>
      </c>
      <c r="C70" s="257" t="s">
        <v>222</v>
      </c>
      <c r="D70" s="247" t="s">
        <v>142</v>
      </c>
      <c r="E70" s="248">
        <v>83.95</v>
      </c>
      <c r="F70" s="249"/>
      <c r="G70" s="250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21</v>
      </c>
      <c r="M70" s="250">
        <f>G70*(1+L70/100)</f>
        <v>0</v>
      </c>
      <c r="N70" s="248">
        <v>3.3E-4</v>
      </c>
      <c r="O70" s="248">
        <f>ROUND(E70*N70,2)</f>
        <v>0.03</v>
      </c>
      <c r="P70" s="248">
        <v>0</v>
      </c>
      <c r="Q70" s="248">
        <f>ROUND(E70*P70,2)</f>
        <v>0</v>
      </c>
      <c r="R70" s="250" t="s">
        <v>223</v>
      </c>
      <c r="S70" s="250" t="s">
        <v>132</v>
      </c>
      <c r="T70" s="251" t="s">
        <v>133</v>
      </c>
      <c r="U70" s="226">
        <v>2.75E-2</v>
      </c>
      <c r="V70" s="226">
        <f>ROUND(E70*U70,2)</f>
        <v>2.31</v>
      </c>
      <c r="W70" s="226"/>
      <c r="X70" s="226" t="s">
        <v>126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127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ht="20.399999999999999" outlineLevel="1" x14ac:dyDescent="0.25">
      <c r="A71" s="245">
        <v>30</v>
      </c>
      <c r="B71" s="246" t="s">
        <v>224</v>
      </c>
      <c r="C71" s="257" t="s">
        <v>225</v>
      </c>
      <c r="D71" s="247" t="s">
        <v>142</v>
      </c>
      <c r="E71" s="248">
        <v>83.95</v>
      </c>
      <c r="F71" s="249"/>
      <c r="G71" s="250">
        <f>ROUND(E71*F71,2)</f>
        <v>0</v>
      </c>
      <c r="H71" s="249"/>
      <c r="I71" s="250">
        <f>ROUND(E71*H71,2)</f>
        <v>0</v>
      </c>
      <c r="J71" s="249"/>
      <c r="K71" s="250">
        <f>ROUND(E71*J71,2)</f>
        <v>0</v>
      </c>
      <c r="L71" s="250">
        <v>21</v>
      </c>
      <c r="M71" s="250">
        <f>G71*(1+L71/100)</f>
        <v>0</v>
      </c>
      <c r="N71" s="248">
        <v>5.5900000000000004E-3</v>
      </c>
      <c r="O71" s="248">
        <f>ROUND(E71*N71,2)</f>
        <v>0.47</v>
      </c>
      <c r="P71" s="248">
        <v>0</v>
      </c>
      <c r="Q71" s="248">
        <f>ROUND(E71*P71,2)</f>
        <v>0</v>
      </c>
      <c r="R71" s="250" t="s">
        <v>223</v>
      </c>
      <c r="S71" s="250" t="s">
        <v>132</v>
      </c>
      <c r="T71" s="251" t="s">
        <v>133</v>
      </c>
      <c r="U71" s="226">
        <v>0.22991</v>
      </c>
      <c r="V71" s="226">
        <f>ROUND(E71*U71,2)</f>
        <v>19.3</v>
      </c>
      <c r="W71" s="226"/>
      <c r="X71" s="226" t="s">
        <v>126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127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x14ac:dyDescent="0.25">
      <c r="A72" s="231" t="s">
        <v>119</v>
      </c>
      <c r="B72" s="232" t="s">
        <v>64</v>
      </c>
      <c r="C72" s="256" t="s">
        <v>65</v>
      </c>
      <c r="D72" s="233"/>
      <c r="E72" s="234"/>
      <c r="F72" s="235"/>
      <c r="G72" s="235">
        <f>SUMIF(AG73:AG73,"&lt;&gt;NOR",G73:G73)</f>
        <v>0</v>
      </c>
      <c r="H72" s="235"/>
      <c r="I72" s="235">
        <f>SUM(I73:I73)</f>
        <v>0</v>
      </c>
      <c r="J72" s="235"/>
      <c r="K72" s="235">
        <f>SUM(K73:K73)</f>
        <v>0</v>
      </c>
      <c r="L72" s="235"/>
      <c r="M72" s="235">
        <f>SUM(M73:M73)</f>
        <v>0</v>
      </c>
      <c r="N72" s="234"/>
      <c r="O72" s="234">
        <f>SUM(O73:O73)</f>
        <v>1.1100000000000001</v>
      </c>
      <c r="P72" s="234"/>
      <c r="Q72" s="234">
        <f>SUM(Q73:Q73)</f>
        <v>0</v>
      </c>
      <c r="R72" s="235"/>
      <c r="S72" s="235"/>
      <c r="T72" s="236"/>
      <c r="U72" s="230"/>
      <c r="V72" s="230">
        <f>SUM(V73:V73)</f>
        <v>79.75</v>
      </c>
      <c r="W72" s="230"/>
      <c r="X72" s="230"/>
      <c r="AG72" t="s">
        <v>120</v>
      </c>
    </row>
    <row r="73" spans="1:60" ht="20.399999999999999" outlineLevel="1" x14ac:dyDescent="0.25">
      <c r="A73" s="245">
        <v>31</v>
      </c>
      <c r="B73" s="246" t="s">
        <v>226</v>
      </c>
      <c r="C73" s="257" t="s">
        <v>227</v>
      </c>
      <c r="D73" s="247" t="s">
        <v>142</v>
      </c>
      <c r="E73" s="248">
        <v>83.95</v>
      </c>
      <c r="F73" s="249"/>
      <c r="G73" s="250">
        <f>ROUND(E73*F73,2)</f>
        <v>0</v>
      </c>
      <c r="H73" s="249"/>
      <c r="I73" s="250">
        <f>ROUND(E73*H73,2)</f>
        <v>0</v>
      </c>
      <c r="J73" s="249"/>
      <c r="K73" s="250">
        <f>ROUND(E73*J73,2)</f>
        <v>0</v>
      </c>
      <c r="L73" s="250">
        <v>21</v>
      </c>
      <c r="M73" s="250">
        <f>G73*(1+L73/100)</f>
        <v>0</v>
      </c>
      <c r="N73" s="248">
        <v>1.3270000000000001E-2</v>
      </c>
      <c r="O73" s="248">
        <f>ROUND(E73*N73,2)</f>
        <v>1.1100000000000001</v>
      </c>
      <c r="P73" s="248">
        <v>0</v>
      </c>
      <c r="Q73" s="248">
        <f>ROUND(E73*P73,2)</f>
        <v>0</v>
      </c>
      <c r="R73" s="250" t="s">
        <v>131</v>
      </c>
      <c r="S73" s="250" t="s">
        <v>132</v>
      </c>
      <c r="T73" s="251" t="s">
        <v>133</v>
      </c>
      <c r="U73" s="226">
        <v>0.95</v>
      </c>
      <c r="V73" s="226">
        <f>ROUND(E73*U73,2)</f>
        <v>79.75</v>
      </c>
      <c r="W73" s="226"/>
      <c r="X73" s="226" t="s">
        <v>126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127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x14ac:dyDescent="0.25">
      <c r="A74" s="231" t="s">
        <v>119</v>
      </c>
      <c r="B74" s="232" t="s">
        <v>80</v>
      </c>
      <c r="C74" s="256" t="s">
        <v>81</v>
      </c>
      <c r="D74" s="233"/>
      <c r="E74" s="234"/>
      <c r="F74" s="235"/>
      <c r="G74" s="235">
        <f>SUMIF(AG75:AG84,"&lt;&gt;NOR",G75:G84)</f>
        <v>0</v>
      </c>
      <c r="H74" s="235"/>
      <c r="I74" s="235">
        <f>SUM(I75:I84)</f>
        <v>0</v>
      </c>
      <c r="J74" s="235"/>
      <c r="K74" s="235">
        <f>SUM(K75:K84)</f>
        <v>0</v>
      </c>
      <c r="L74" s="235"/>
      <c r="M74" s="235">
        <f>SUM(M75:M84)</f>
        <v>0</v>
      </c>
      <c r="N74" s="234"/>
      <c r="O74" s="234">
        <f>SUM(O75:O84)</f>
        <v>0.29000000000000004</v>
      </c>
      <c r="P74" s="234"/>
      <c r="Q74" s="234">
        <f>SUM(Q75:Q84)</f>
        <v>0</v>
      </c>
      <c r="R74" s="235"/>
      <c r="S74" s="235"/>
      <c r="T74" s="236"/>
      <c r="U74" s="230"/>
      <c r="V74" s="230">
        <f>SUM(V75:V84)</f>
        <v>19.309999999999999</v>
      </c>
      <c r="W74" s="230"/>
      <c r="X74" s="230"/>
      <c r="AG74" t="s">
        <v>120</v>
      </c>
    </row>
    <row r="75" spans="1:60" outlineLevel="1" x14ac:dyDescent="0.25">
      <c r="A75" s="238">
        <v>32</v>
      </c>
      <c r="B75" s="239" t="s">
        <v>228</v>
      </c>
      <c r="C75" s="258" t="s">
        <v>229</v>
      </c>
      <c r="D75" s="240" t="s">
        <v>142</v>
      </c>
      <c r="E75" s="241">
        <v>167.9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21</v>
      </c>
      <c r="M75" s="243">
        <f>G75*(1+L75/100)</f>
        <v>0</v>
      </c>
      <c r="N75" s="241">
        <v>0</v>
      </c>
      <c r="O75" s="241">
        <f>ROUND(E75*N75,2)</f>
        <v>0</v>
      </c>
      <c r="P75" s="241">
        <v>0</v>
      </c>
      <c r="Q75" s="241">
        <f>ROUND(E75*P75,2)</f>
        <v>0</v>
      </c>
      <c r="R75" s="243" t="s">
        <v>230</v>
      </c>
      <c r="S75" s="243" t="s">
        <v>132</v>
      </c>
      <c r="T75" s="244" t="s">
        <v>133</v>
      </c>
      <c r="U75" s="226">
        <v>0.08</v>
      </c>
      <c r="V75" s="226">
        <f>ROUND(E75*U75,2)</f>
        <v>13.43</v>
      </c>
      <c r="W75" s="226"/>
      <c r="X75" s="226" t="s">
        <v>126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127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5">
      <c r="A76" s="222"/>
      <c r="B76" s="223"/>
      <c r="C76" s="260" t="s">
        <v>231</v>
      </c>
      <c r="D76" s="228"/>
      <c r="E76" s="229">
        <v>83.95</v>
      </c>
      <c r="F76" s="226"/>
      <c r="G76" s="22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15"/>
      <c r="Z76" s="215"/>
      <c r="AA76" s="215"/>
      <c r="AB76" s="215"/>
      <c r="AC76" s="215"/>
      <c r="AD76" s="215"/>
      <c r="AE76" s="215"/>
      <c r="AF76" s="215"/>
      <c r="AG76" s="215" t="s">
        <v>166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5">
      <c r="A77" s="222"/>
      <c r="B77" s="223"/>
      <c r="C77" s="260" t="s">
        <v>232</v>
      </c>
      <c r="D77" s="228"/>
      <c r="E77" s="229">
        <v>83.95</v>
      </c>
      <c r="F77" s="226"/>
      <c r="G77" s="226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15"/>
      <c r="Z77" s="215"/>
      <c r="AA77" s="215"/>
      <c r="AB77" s="215"/>
      <c r="AC77" s="215"/>
      <c r="AD77" s="215"/>
      <c r="AE77" s="215"/>
      <c r="AF77" s="215"/>
      <c r="AG77" s="215" t="s">
        <v>166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5">
      <c r="A78" s="222">
        <v>33</v>
      </c>
      <c r="B78" s="223" t="s">
        <v>233</v>
      </c>
      <c r="C78" s="261" t="s">
        <v>234</v>
      </c>
      <c r="D78" s="224" t="s">
        <v>0</v>
      </c>
      <c r="E78" s="254"/>
      <c r="F78" s="227"/>
      <c r="G78" s="226">
        <f>ROUND(E78*F78,2)</f>
        <v>0</v>
      </c>
      <c r="H78" s="227"/>
      <c r="I78" s="226">
        <f>ROUND(E78*H78,2)</f>
        <v>0</v>
      </c>
      <c r="J78" s="227"/>
      <c r="K78" s="226">
        <f>ROUND(E78*J78,2)</f>
        <v>0</v>
      </c>
      <c r="L78" s="226">
        <v>21</v>
      </c>
      <c r="M78" s="226">
        <f>G78*(1+L78/100)</f>
        <v>0</v>
      </c>
      <c r="N78" s="225">
        <v>0</v>
      </c>
      <c r="O78" s="225">
        <f>ROUND(E78*N78,2)</f>
        <v>0</v>
      </c>
      <c r="P78" s="225">
        <v>0</v>
      </c>
      <c r="Q78" s="225">
        <f>ROUND(E78*P78,2)</f>
        <v>0</v>
      </c>
      <c r="R78" s="226" t="s">
        <v>230</v>
      </c>
      <c r="S78" s="226" t="s">
        <v>132</v>
      </c>
      <c r="T78" s="226" t="s">
        <v>133</v>
      </c>
      <c r="U78" s="226">
        <v>0</v>
      </c>
      <c r="V78" s="226">
        <f>ROUND(E78*U78,2)</f>
        <v>0</v>
      </c>
      <c r="W78" s="226"/>
      <c r="X78" s="226" t="s">
        <v>134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135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5">
      <c r="A79" s="222"/>
      <c r="B79" s="223"/>
      <c r="C79" s="262" t="s">
        <v>190</v>
      </c>
      <c r="D79" s="255"/>
      <c r="E79" s="255"/>
      <c r="F79" s="255"/>
      <c r="G79" s="255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15"/>
      <c r="Z79" s="215"/>
      <c r="AA79" s="215"/>
      <c r="AB79" s="215"/>
      <c r="AC79" s="215"/>
      <c r="AD79" s="215"/>
      <c r="AE79" s="215"/>
      <c r="AF79" s="215"/>
      <c r="AG79" s="215" t="s">
        <v>137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ht="20.399999999999999" outlineLevel="1" x14ac:dyDescent="0.25">
      <c r="A80" s="245">
        <v>34</v>
      </c>
      <c r="B80" s="246" t="s">
        <v>235</v>
      </c>
      <c r="C80" s="257" t="s">
        <v>236</v>
      </c>
      <c r="D80" s="247" t="s">
        <v>142</v>
      </c>
      <c r="E80" s="248">
        <v>83.95</v>
      </c>
      <c r="F80" s="249"/>
      <c r="G80" s="250">
        <f>ROUND(E80*F80,2)</f>
        <v>0</v>
      </c>
      <c r="H80" s="249"/>
      <c r="I80" s="250">
        <f>ROUND(E80*H80,2)</f>
        <v>0</v>
      </c>
      <c r="J80" s="249"/>
      <c r="K80" s="250">
        <f>ROUND(E80*J80,2)</f>
        <v>0</v>
      </c>
      <c r="L80" s="250">
        <v>21</v>
      </c>
      <c r="M80" s="250">
        <f>G80*(1+L80/100)</f>
        <v>0</v>
      </c>
      <c r="N80" s="248">
        <v>1.0000000000000001E-5</v>
      </c>
      <c r="O80" s="248">
        <f>ROUND(E80*N80,2)</f>
        <v>0</v>
      </c>
      <c r="P80" s="248">
        <v>0</v>
      </c>
      <c r="Q80" s="248">
        <f>ROUND(E80*P80,2)</f>
        <v>0</v>
      </c>
      <c r="R80" s="250" t="s">
        <v>230</v>
      </c>
      <c r="S80" s="250" t="s">
        <v>132</v>
      </c>
      <c r="T80" s="251" t="s">
        <v>133</v>
      </c>
      <c r="U80" s="226">
        <v>7.0000000000000007E-2</v>
      </c>
      <c r="V80" s="226">
        <f>ROUND(E80*U80,2)</f>
        <v>5.88</v>
      </c>
      <c r="W80" s="226"/>
      <c r="X80" s="226" t="s">
        <v>126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127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5">
      <c r="A81" s="238">
        <v>35</v>
      </c>
      <c r="B81" s="239" t="s">
        <v>237</v>
      </c>
      <c r="C81" s="258" t="s">
        <v>238</v>
      </c>
      <c r="D81" s="240" t="s">
        <v>142</v>
      </c>
      <c r="E81" s="241">
        <v>92.344999999999999</v>
      </c>
      <c r="F81" s="242"/>
      <c r="G81" s="243">
        <f>ROUND(E81*F81,2)</f>
        <v>0</v>
      </c>
      <c r="H81" s="242"/>
      <c r="I81" s="243">
        <f>ROUND(E81*H81,2)</f>
        <v>0</v>
      </c>
      <c r="J81" s="242"/>
      <c r="K81" s="243">
        <f>ROUND(E81*J81,2)</f>
        <v>0</v>
      </c>
      <c r="L81" s="243">
        <v>21</v>
      </c>
      <c r="M81" s="243">
        <f>G81*(1+L81/100)</f>
        <v>0</v>
      </c>
      <c r="N81" s="241">
        <v>6.9999999999999999E-4</v>
      </c>
      <c r="O81" s="241">
        <f>ROUND(E81*N81,2)</f>
        <v>0.06</v>
      </c>
      <c r="P81" s="241">
        <v>0</v>
      </c>
      <c r="Q81" s="241">
        <f>ROUND(E81*P81,2)</f>
        <v>0</v>
      </c>
      <c r="R81" s="243" t="s">
        <v>239</v>
      </c>
      <c r="S81" s="243" t="s">
        <v>132</v>
      </c>
      <c r="T81" s="244" t="s">
        <v>133</v>
      </c>
      <c r="U81" s="226">
        <v>0</v>
      </c>
      <c r="V81" s="226">
        <f>ROUND(E81*U81,2)</f>
        <v>0</v>
      </c>
      <c r="W81" s="226"/>
      <c r="X81" s="226" t="s">
        <v>240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241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5">
      <c r="A82" s="222"/>
      <c r="B82" s="223"/>
      <c r="C82" s="260" t="s">
        <v>242</v>
      </c>
      <c r="D82" s="228"/>
      <c r="E82" s="229">
        <v>92.344999999999999</v>
      </c>
      <c r="F82" s="226"/>
      <c r="G82" s="226"/>
      <c r="H82" s="226"/>
      <c r="I82" s="226"/>
      <c r="J82" s="226"/>
      <c r="K82" s="226"/>
      <c r="L82" s="226"/>
      <c r="M82" s="226"/>
      <c r="N82" s="225"/>
      <c r="O82" s="225"/>
      <c r="P82" s="225"/>
      <c r="Q82" s="225"/>
      <c r="R82" s="226"/>
      <c r="S82" s="226"/>
      <c r="T82" s="226"/>
      <c r="U82" s="226"/>
      <c r="V82" s="226"/>
      <c r="W82" s="226"/>
      <c r="X82" s="226"/>
      <c r="Y82" s="215"/>
      <c r="Z82" s="215"/>
      <c r="AA82" s="215"/>
      <c r="AB82" s="215"/>
      <c r="AC82" s="215"/>
      <c r="AD82" s="215"/>
      <c r="AE82" s="215"/>
      <c r="AF82" s="215"/>
      <c r="AG82" s="215" t="s">
        <v>166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ht="20.399999999999999" outlineLevel="1" x14ac:dyDescent="0.25">
      <c r="A83" s="238">
        <v>36</v>
      </c>
      <c r="B83" s="239" t="s">
        <v>243</v>
      </c>
      <c r="C83" s="258" t="s">
        <v>244</v>
      </c>
      <c r="D83" s="240" t="s">
        <v>164</v>
      </c>
      <c r="E83" s="241">
        <v>9.2345000000000006</v>
      </c>
      <c r="F83" s="242"/>
      <c r="G83" s="243">
        <f>ROUND(E83*F83,2)</f>
        <v>0</v>
      </c>
      <c r="H83" s="242"/>
      <c r="I83" s="243">
        <f>ROUND(E83*H83,2)</f>
        <v>0</v>
      </c>
      <c r="J83" s="242"/>
      <c r="K83" s="243">
        <f>ROUND(E83*J83,2)</f>
        <v>0</v>
      </c>
      <c r="L83" s="243">
        <v>21</v>
      </c>
      <c r="M83" s="243">
        <f>G83*(1+L83/100)</f>
        <v>0</v>
      </c>
      <c r="N83" s="241">
        <v>2.5000000000000001E-2</v>
      </c>
      <c r="O83" s="241">
        <f>ROUND(E83*N83,2)</f>
        <v>0.23</v>
      </c>
      <c r="P83" s="241">
        <v>0</v>
      </c>
      <c r="Q83" s="241">
        <f>ROUND(E83*P83,2)</f>
        <v>0</v>
      </c>
      <c r="R83" s="243" t="s">
        <v>239</v>
      </c>
      <c r="S83" s="243" t="s">
        <v>132</v>
      </c>
      <c r="T83" s="244" t="s">
        <v>133</v>
      </c>
      <c r="U83" s="226">
        <v>0</v>
      </c>
      <c r="V83" s="226">
        <f>ROUND(E83*U83,2)</f>
        <v>0</v>
      </c>
      <c r="W83" s="226"/>
      <c r="X83" s="226" t="s">
        <v>240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241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5">
      <c r="A84" s="222"/>
      <c r="B84" s="223"/>
      <c r="C84" s="260" t="s">
        <v>245</v>
      </c>
      <c r="D84" s="228"/>
      <c r="E84" s="229">
        <v>9.2345000000000006</v>
      </c>
      <c r="F84" s="226"/>
      <c r="G84" s="226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15"/>
      <c r="Z84" s="215"/>
      <c r="AA84" s="215"/>
      <c r="AB84" s="215"/>
      <c r="AC84" s="215"/>
      <c r="AD84" s="215"/>
      <c r="AE84" s="215"/>
      <c r="AF84" s="215"/>
      <c r="AG84" s="215" t="s">
        <v>166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x14ac:dyDescent="0.25">
      <c r="A85" s="231" t="s">
        <v>119</v>
      </c>
      <c r="B85" s="232" t="s">
        <v>68</v>
      </c>
      <c r="C85" s="256" t="s">
        <v>69</v>
      </c>
      <c r="D85" s="233"/>
      <c r="E85" s="234"/>
      <c r="F85" s="235"/>
      <c r="G85" s="235">
        <f>SUMIF(AG86:AG93,"&lt;&gt;NOR",G86:G93)</f>
        <v>0</v>
      </c>
      <c r="H85" s="235"/>
      <c r="I85" s="235">
        <f>SUM(I86:I93)</f>
        <v>0</v>
      </c>
      <c r="J85" s="235"/>
      <c r="K85" s="235">
        <f>SUM(K86:K93)</f>
        <v>0</v>
      </c>
      <c r="L85" s="235"/>
      <c r="M85" s="235">
        <f>SUM(M86:M93)</f>
        <v>0</v>
      </c>
      <c r="N85" s="234"/>
      <c r="O85" s="234">
        <f>SUM(O86:O93)</f>
        <v>26.04</v>
      </c>
      <c r="P85" s="234"/>
      <c r="Q85" s="234">
        <f>SUM(Q86:Q93)</f>
        <v>0</v>
      </c>
      <c r="R85" s="235"/>
      <c r="S85" s="235"/>
      <c r="T85" s="236"/>
      <c r="U85" s="230"/>
      <c r="V85" s="230">
        <f>SUM(V86:V93)</f>
        <v>45.95</v>
      </c>
      <c r="W85" s="230"/>
      <c r="X85" s="230"/>
      <c r="AG85" t="s">
        <v>120</v>
      </c>
    </row>
    <row r="86" spans="1:60" outlineLevel="1" x14ac:dyDescent="0.25">
      <c r="A86" s="238">
        <v>37</v>
      </c>
      <c r="B86" s="239" t="s">
        <v>246</v>
      </c>
      <c r="C86" s="258" t="s">
        <v>247</v>
      </c>
      <c r="D86" s="240" t="s">
        <v>130</v>
      </c>
      <c r="E86" s="241">
        <v>0.45333000000000001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21</v>
      </c>
      <c r="M86" s="243">
        <f>G86*(1+L86/100)</f>
        <v>0</v>
      </c>
      <c r="N86" s="241">
        <v>1.0662499999999999</v>
      </c>
      <c r="O86" s="241">
        <f>ROUND(E86*N86,2)</f>
        <v>0.48</v>
      </c>
      <c r="P86" s="241">
        <v>0</v>
      </c>
      <c r="Q86" s="241">
        <f>ROUND(E86*P86,2)</f>
        <v>0</v>
      </c>
      <c r="R86" s="243" t="s">
        <v>131</v>
      </c>
      <c r="S86" s="243" t="s">
        <v>132</v>
      </c>
      <c r="T86" s="244" t="s">
        <v>133</v>
      </c>
      <c r="U86" s="226">
        <v>15.231</v>
      </c>
      <c r="V86" s="226">
        <f>ROUND(E86*U86,2)</f>
        <v>6.9</v>
      </c>
      <c r="W86" s="226"/>
      <c r="X86" s="226" t="s">
        <v>126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127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5">
      <c r="A87" s="222"/>
      <c r="B87" s="223"/>
      <c r="C87" s="259" t="s">
        <v>248</v>
      </c>
      <c r="D87" s="253"/>
      <c r="E87" s="253"/>
      <c r="F87" s="253"/>
      <c r="G87" s="253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15"/>
      <c r="Z87" s="215"/>
      <c r="AA87" s="215"/>
      <c r="AB87" s="215"/>
      <c r="AC87" s="215"/>
      <c r="AD87" s="215"/>
      <c r="AE87" s="215"/>
      <c r="AF87" s="215"/>
      <c r="AG87" s="215" t="s">
        <v>137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5">
      <c r="A88" s="222"/>
      <c r="B88" s="223"/>
      <c r="C88" s="260" t="s">
        <v>249</v>
      </c>
      <c r="D88" s="228"/>
      <c r="E88" s="229">
        <v>0.45333000000000001</v>
      </c>
      <c r="F88" s="226"/>
      <c r="G88" s="226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15"/>
      <c r="Z88" s="215"/>
      <c r="AA88" s="215"/>
      <c r="AB88" s="215"/>
      <c r="AC88" s="215"/>
      <c r="AD88" s="215"/>
      <c r="AE88" s="215"/>
      <c r="AF88" s="215"/>
      <c r="AG88" s="215" t="s">
        <v>166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ht="20.399999999999999" outlineLevel="1" x14ac:dyDescent="0.25">
      <c r="A89" s="238">
        <v>38</v>
      </c>
      <c r="B89" s="239" t="s">
        <v>250</v>
      </c>
      <c r="C89" s="258" t="s">
        <v>251</v>
      </c>
      <c r="D89" s="240" t="s">
        <v>164</v>
      </c>
      <c r="E89" s="241">
        <v>7.5555000000000003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21</v>
      </c>
      <c r="M89" s="243">
        <f>G89*(1+L89/100)</f>
        <v>0</v>
      </c>
      <c r="N89" s="241">
        <v>2.5249999999999999</v>
      </c>
      <c r="O89" s="241">
        <f>ROUND(E89*N89,2)</f>
        <v>19.079999999999998</v>
      </c>
      <c r="P89" s="241">
        <v>0</v>
      </c>
      <c r="Q89" s="241">
        <f>ROUND(E89*P89,2)</f>
        <v>0</v>
      </c>
      <c r="R89" s="243" t="s">
        <v>131</v>
      </c>
      <c r="S89" s="243" t="s">
        <v>132</v>
      </c>
      <c r="T89" s="244" t="s">
        <v>133</v>
      </c>
      <c r="U89" s="226">
        <v>2.58</v>
      </c>
      <c r="V89" s="226">
        <f>ROUND(E89*U89,2)</f>
        <v>19.489999999999998</v>
      </c>
      <c r="W89" s="226"/>
      <c r="X89" s="226" t="s">
        <v>126</v>
      </c>
      <c r="Y89" s="215"/>
      <c r="Z89" s="215"/>
      <c r="AA89" s="215"/>
      <c r="AB89" s="215"/>
      <c r="AC89" s="215"/>
      <c r="AD89" s="215"/>
      <c r="AE89" s="215"/>
      <c r="AF89" s="215"/>
      <c r="AG89" s="215" t="s">
        <v>127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5">
      <c r="A90" s="222"/>
      <c r="B90" s="223"/>
      <c r="C90" s="259" t="s">
        <v>252</v>
      </c>
      <c r="D90" s="253"/>
      <c r="E90" s="253"/>
      <c r="F90" s="253"/>
      <c r="G90" s="253"/>
      <c r="H90" s="226"/>
      <c r="I90" s="226"/>
      <c r="J90" s="226"/>
      <c r="K90" s="226"/>
      <c r="L90" s="226"/>
      <c r="M90" s="226"/>
      <c r="N90" s="225"/>
      <c r="O90" s="225"/>
      <c r="P90" s="225"/>
      <c r="Q90" s="225"/>
      <c r="R90" s="226"/>
      <c r="S90" s="226"/>
      <c r="T90" s="226"/>
      <c r="U90" s="226"/>
      <c r="V90" s="226"/>
      <c r="W90" s="226"/>
      <c r="X90" s="226"/>
      <c r="Y90" s="215"/>
      <c r="Z90" s="215"/>
      <c r="AA90" s="215"/>
      <c r="AB90" s="215"/>
      <c r="AC90" s="215"/>
      <c r="AD90" s="215"/>
      <c r="AE90" s="215"/>
      <c r="AF90" s="215"/>
      <c r="AG90" s="215" t="s">
        <v>137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5">
      <c r="A91" s="222"/>
      <c r="B91" s="223"/>
      <c r="C91" s="260" t="s">
        <v>253</v>
      </c>
      <c r="D91" s="228"/>
      <c r="E91" s="229">
        <v>7.5555000000000003</v>
      </c>
      <c r="F91" s="226"/>
      <c r="G91" s="226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15"/>
      <c r="Z91" s="215"/>
      <c r="AA91" s="215"/>
      <c r="AB91" s="215"/>
      <c r="AC91" s="215"/>
      <c r="AD91" s="215"/>
      <c r="AE91" s="215"/>
      <c r="AF91" s="215"/>
      <c r="AG91" s="215" t="s">
        <v>166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ht="20.399999999999999" outlineLevel="1" x14ac:dyDescent="0.25">
      <c r="A92" s="238">
        <v>39</v>
      </c>
      <c r="B92" s="239" t="s">
        <v>254</v>
      </c>
      <c r="C92" s="258" t="s">
        <v>255</v>
      </c>
      <c r="D92" s="240" t="s">
        <v>142</v>
      </c>
      <c r="E92" s="241">
        <v>83.95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21</v>
      </c>
      <c r="M92" s="243">
        <f>G92*(1+L92/100)</f>
        <v>0</v>
      </c>
      <c r="N92" s="241">
        <v>7.7160000000000006E-2</v>
      </c>
      <c r="O92" s="241">
        <f>ROUND(E92*N92,2)</f>
        <v>6.48</v>
      </c>
      <c r="P92" s="241">
        <v>0</v>
      </c>
      <c r="Q92" s="241">
        <f>ROUND(E92*P92,2)</f>
        <v>0</v>
      </c>
      <c r="R92" s="243" t="s">
        <v>131</v>
      </c>
      <c r="S92" s="243" t="s">
        <v>132</v>
      </c>
      <c r="T92" s="244" t="s">
        <v>133</v>
      </c>
      <c r="U92" s="226">
        <v>0.23300000000000001</v>
      </c>
      <c r="V92" s="226">
        <f>ROUND(E92*U92,2)</f>
        <v>19.559999999999999</v>
      </c>
      <c r="W92" s="226"/>
      <c r="X92" s="226" t="s">
        <v>126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127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5">
      <c r="A93" s="222"/>
      <c r="B93" s="223"/>
      <c r="C93" s="259" t="s">
        <v>256</v>
      </c>
      <c r="D93" s="253"/>
      <c r="E93" s="253"/>
      <c r="F93" s="253"/>
      <c r="G93" s="253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15"/>
      <c r="Z93" s="215"/>
      <c r="AA93" s="215"/>
      <c r="AB93" s="215"/>
      <c r="AC93" s="215"/>
      <c r="AD93" s="215"/>
      <c r="AE93" s="215"/>
      <c r="AF93" s="215"/>
      <c r="AG93" s="215" t="s">
        <v>137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x14ac:dyDescent="0.25">
      <c r="A94" s="3"/>
      <c r="B94" s="4"/>
      <c r="C94" s="263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v>15</v>
      </c>
      <c r="AF94">
        <v>21</v>
      </c>
      <c r="AG94" t="s">
        <v>106</v>
      </c>
    </row>
    <row r="95" spans="1:60" x14ac:dyDescent="0.25">
      <c r="A95" s="218"/>
      <c r="B95" s="219" t="s">
        <v>29</v>
      </c>
      <c r="C95" s="264"/>
      <c r="D95" s="220"/>
      <c r="E95" s="221"/>
      <c r="F95" s="221"/>
      <c r="G95" s="237">
        <f>G8+G10+G13+G15+G17+G26+G36+G45+G49+G52+G59+G69+G72+G74+G85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f>SUMIF(L7:L93,AE94,G7:G93)</f>
        <v>0</v>
      </c>
      <c r="AF95">
        <f>SUMIF(L7:L93,AF94,G7:G93)</f>
        <v>0</v>
      </c>
      <c r="AG95" t="s">
        <v>257</v>
      </c>
    </row>
    <row r="96" spans="1:60" x14ac:dyDescent="0.25">
      <c r="C96" s="265"/>
      <c r="D96" s="10"/>
      <c r="AG96" t="s">
        <v>258</v>
      </c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tImZ66qRpP8MuuHT3A4/+aZ/lDIW/qM4b1M/t51B6xhsYvvZwYlj51nypL70Qw7n2VuQVKLZKCiJ7WrW9V3ug==" saltValue="lFcDvVlNvp3FkkcqWco2PQ==" spinCount="100000" sheet="1"/>
  <mergeCells count="17">
    <mergeCell ref="C67:G67"/>
    <mergeCell ref="C79:G79"/>
    <mergeCell ref="C87:G87"/>
    <mergeCell ref="C90:G90"/>
    <mergeCell ref="C93:G93"/>
    <mergeCell ref="C21:G21"/>
    <mergeCell ref="C30:G30"/>
    <mergeCell ref="C32:G32"/>
    <mergeCell ref="C39:G39"/>
    <mergeCell ref="C43:G43"/>
    <mergeCell ref="C64:G64"/>
    <mergeCell ref="A1:G1"/>
    <mergeCell ref="C2:G2"/>
    <mergeCell ref="C3:G3"/>
    <mergeCell ref="C4:G4"/>
    <mergeCell ref="C12:G12"/>
    <mergeCell ref="C19:G19"/>
  </mergeCells>
  <pageMargins left="0.59055118110236204" right="0.196850393700787" top="0.78740157499999996" bottom="0.78740157499999996" header="0.3" footer="0.3"/>
  <pageSetup paperSize="9" orientation="landscape" horizontalDpi="30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</dc:creator>
  <cp:lastModifiedBy>barto</cp:lastModifiedBy>
  <cp:lastPrinted>2019-03-19T12:27:02Z</cp:lastPrinted>
  <dcterms:created xsi:type="dcterms:W3CDTF">2009-04-08T07:15:50Z</dcterms:created>
  <dcterms:modified xsi:type="dcterms:W3CDTF">2022-12-09T09:17:46Z</dcterms:modified>
</cp:coreProperties>
</file>