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_Master\Public\Starosta\AKCE\hřbitovChuchelna\Výběrové řízení 2\"/>
    </mc:Choice>
  </mc:AlternateContent>
  <xr:revisionPtr revIDLastSave="0" documentId="8_{02E5DEAA-1894-4863-A002-012955F1C739}" xr6:coauthVersionLast="47" xr6:coauthVersionMax="47" xr10:uidLastSave="{00000000-0000-0000-0000-000000000000}"/>
  <bookViews>
    <workbookView xWindow="1500" yWindow="1632" windowWidth="17280" windowHeight="10044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Pol'!$A$1:$X$86</definedName>
    <definedName name="_xlnm.Print_Area" localSheetId="4">'01 02 Pol'!$A$1:$X$33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G43" i="1"/>
  <c r="F43" i="1"/>
  <c r="G42" i="1"/>
  <c r="F42" i="1"/>
  <c r="G41" i="1"/>
  <c r="I41" i="1" s="1"/>
  <c r="F41" i="1"/>
  <c r="G39" i="1"/>
  <c r="F39" i="1"/>
  <c r="G32" i="13"/>
  <c r="BA24" i="13"/>
  <c r="BA16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20" i="13"/>
  <c r="G19" i="13" s="1"/>
  <c r="I20" i="13"/>
  <c r="I19" i="13" s="1"/>
  <c r="K20" i="13"/>
  <c r="O20" i="13"/>
  <c r="O19" i="13" s="1"/>
  <c r="Q20" i="13"/>
  <c r="Q19" i="13" s="1"/>
  <c r="V20" i="13"/>
  <c r="G26" i="13"/>
  <c r="M26" i="13" s="1"/>
  <c r="I26" i="13"/>
  <c r="K26" i="13"/>
  <c r="K19" i="13" s="1"/>
  <c r="O26" i="13"/>
  <c r="Q26" i="13"/>
  <c r="V26" i="13"/>
  <c r="V19" i="13" s="1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AE32" i="13"/>
  <c r="AF32" i="13"/>
  <c r="G85" i="12"/>
  <c r="BA61" i="12"/>
  <c r="BA1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O8" i="12" s="1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4" i="12"/>
  <c r="I24" i="12"/>
  <c r="I23" i="12" s="1"/>
  <c r="K24" i="12"/>
  <c r="K23" i="12" s="1"/>
  <c r="M24" i="12"/>
  <c r="O24" i="12"/>
  <c r="Q24" i="12"/>
  <c r="Q23" i="12" s="1"/>
  <c r="V24" i="12"/>
  <c r="V23" i="12" s="1"/>
  <c r="G37" i="12"/>
  <c r="M37" i="12" s="1"/>
  <c r="I37" i="12"/>
  <c r="K37" i="12"/>
  <c r="O37" i="12"/>
  <c r="Q37" i="12"/>
  <c r="V37" i="12"/>
  <c r="G49" i="12"/>
  <c r="I49" i="12"/>
  <c r="K49" i="12"/>
  <c r="M49" i="12"/>
  <c r="O49" i="12"/>
  <c r="Q49" i="12"/>
  <c r="V49" i="12"/>
  <c r="G56" i="12"/>
  <c r="M56" i="12" s="1"/>
  <c r="I56" i="12"/>
  <c r="K56" i="12"/>
  <c r="O56" i="12"/>
  <c r="O23" i="12" s="1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4" i="12"/>
  <c r="K64" i="12"/>
  <c r="O64" i="12"/>
  <c r="G65" i="12"/>
  <c r="I65" i="12"/>
  <c r="I64" i="12" s="1"/>
  <c r="K65" i="12"/>
  <c r="M65" i="12"/>
  <c r="M64" i="12" s="1"/>
  <c r="O65" i="12"/>
  <c r="Q65" i="12"/>
  <c r="Q64" i="12" s="1"/>
  <c r="V65" i="12"/>
  <c r="V64" i="12" s="1"/>
  <c r="G67" i="12"/>
  <c r="K67" i="12"/>
  <c r="O67" i="12"/>
  <c r="V67" i="12"/>
  <c r="G68" i="12"/>
  <c r="I68" i="12"/>
  <c r="I67" i="12" s="1"/>
  <c r="K68" i="12"/>
  <c r="M68" i="12"/>
  <c r="M67" i="12" s="1"/>
  <c r="O68" i="12"/>
  <c r="Q68" i="12"/>
  <c r="Q67" i="12" s="1"/>
  <c r="V68" i="12"/>
  <c r="G69" i="12"/>
  <c r="G70" i="12"/>
  <c r="I70" i="12"/>
  <c r="I69" i="12" s="1"/>
  <c r="K70" i="12"/>
  <c r="M70" i="12"/>
  <c r="O70" i="12"/>
  <c r="Q70" i="12"/>
  <c r="Q69" i="12" s="1"/>
  <c r="V70" i="12"/>
  <c r="G72" i="12"/>
  <c r="M72" i="12" s="1"/>
  <c r="I72" i="12"/>
  <c r="K72" i="12"/>
  <c r="K69" i="12" s="1"/>
  <c r="O72" i="12"/>
  <c r="Q72" i="12"/>
  <c r="V72" i="12"/>
  <c r="V69" i="12" s="1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O69" i="12" s="1"/>
  <c r="Q76" i="12"/>
  <c r="V76" i="12"/>
  <c r="G79" i="12"/>
  <c r="M79" i="12" s="1"/>
  <c r="I79" i="12"/>
  <c r="K79" i="12"/>
  <c r="K78" i="12" s="1"/>
  <c r="O79" i="12"/>
  <c r="Q79" i="12"/>
  <c r="V79" i="12"/>
  <c r="V78" i="12" s="1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O78" i="12" s="1"/>
  <c r="Q81" i="12"/>
  <c r="V81" i="12"/>
  <c r="G82" i="12"/>
  <c r="M82" i="12" s="1"/>
  <c r="I82" i="12"/>
  <c r="I78" i="12" s="1"/>
  <c r="K82" i="12"/>
  <c r="O82" i="12"/>
  <c r="Q82" i="12"/>
  <c r="Q78" i="12" s="1"/>
  <c r="V82" i="12"/>
  <c r="AE85" i="12"/>
  <c r="I20" i="1"/>
  <c r="I19" i="1"/>
  <c r="I18" i="1"/>
  <c r="I17" i="1"/>
  <c r="I16" i="1"/>
  <c r="I63" i="1"/>
  <c r="J62" i="1" s="1"/>
  <c r="F44" i="1"/>
  <c r="G23" i="1" s="1"/>
  <c r="G44" i="1"/>
  <c r="G25" i="1" s="1"/>
  <c r="H44" i="1"/>
  <c r="I44" i="1"/>
  <c r="J43" i="1" s="1"/>
  <c r="I43" i="1"/>
  <c r="I42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J58" i="1"/>
  <c r="J60" i="1"/>
  <c r="J59" i="1"/>
  <c r="J56" i="1"/>
  <c r="J61" i="1"/>
  <c r="J55" i="1"/>
  <c r="A27" i="1"/>
  <c r="M20" i="13"/>
  <c r="M19" i="13" s="1"/>
  <c r="M69" i="12"/>
  <c r="M23" i="12"/>
  <c r="M78" i="12"/>
  <c r="M8" i="12"/>
  <c r="G23" i="12"/>
  <c r="G8" i="12"/>
  <c r="AF85" i="12"/>
  <c r="G78" i="12"/>
  <c r="I21" i="1"/>
  <c r="J42" i="1"/>
  <c r="J39" i="1"/>
  <c r="J44" i="1" s="1"/>
  <c r="J41" i="1"/>
  <c r="J63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28C02753-241D-4D5D-AAD1-EBBEE36E46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7B01F3-2739-4B39-92E6-50C040D3056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F4C212F8-6308-45B6-BF2F-7010D4ED60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CEE627-E3C8-4F2C-974E-5F5406D8E7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<sst xmlns="http://schemas.openxmlformats.org/spreadsheetml/2006/main" count="574" uniqueCount="259">
  <si>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</si>
  <si>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</si>
  <si>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</si>
  <si>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</si>
  <si>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</si>
  <si>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</si>
  <si>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</si>
  <si>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</si>
  <si>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</si>
  <si>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</si>
  <si>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</si>
  <si>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</si>
  <si>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</si>
  <si>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</si>
  <si>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</si>
  <si>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</si>
  <si>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</si>
  <si>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</si>
  <si>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</si>
  <si>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</si>
  <si>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</si>
  <si>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</si>
  <si>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</si>
  <si>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</si>
  <si>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</si>
  <si>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</si>
  <si>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</si>
  <si>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</si>
  <si>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</si>
  <si>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</si>
  <si>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</si>
  <si>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</si>
  <si>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</si>
  <si>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</si>
  <si>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</si>
  <si>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</si>
  <si>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</si>
  <si>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</si>
  <si>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</si>
  <si>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</si>
  <si>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</si>
  <si>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</si>
  <si>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</si>
  <si>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2020-054</t>
  </si>
  <si>
    <t>Oprava hřbitovní zdi k.u. Chuchelna</t>
  </si>
  <si>
    <t>Stavba</t>
  </si>
  <si>
    <t>Stavební objekt</t>
  </si>
  <si>
    <t>01</t>
  </si>
  <si>
    <t>Oprava hřbitovní zdi</t>
  </si>
  <si>
    <t>02</t>
  </si>
  <si>
    <t>Odbourání stávajícího stavu</t>
  </si>
  <si>
    <t>Celkem za stavbu</t>
  </si>
  <si>
    <t>CZK</t>
  </si>
  <si>
    <t>#POPS</t>
  </si>
  <si>
    <t>Popis stavby: 2020-054 - Oprava hřbitovní zdi k.u. Chuchelna</t>
  </si>
  <si>
    <t>#POPO</t>
  </si>
  <si>
    <t>Popis objektu: 01 - Oprava hřbitovní zdi k.u. Chuchelna</t>
  </si>
  <si>
    <t>#POPR</t>
  </si>
  <si>
    <t>Popis rozpočtu: 01 - Oprava hřbitovní zdi</t>
  </si>
  <si>
    <t>Popis rozpočtu: 02 - Odbourání stávajícího stavu</t>
  </si>
  <si>
    <t>Rekapitulace dílů</t>
  </si>
  <si>
    <t>Typ dílu</t>
  </si>
  <si>
    <t>1</t>
  </si>
  <si>
    <t>Zemní práce</t>
  </si>
  <si>
    <t>3</t>
  </si>
  <si>
    <t>Svislé a kompletní konstrukce</t>
  </si>
  <si>
    <t>62</t>
  </si>
  <si>
    <t>Úpravy povrchů vnější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</si>
  <si>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</si>
  <si>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</si>
  <si>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</si>
  <si>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</si>
  <si>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</si>
  <si>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</si>
  <si>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</si>
  <si>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</si>
  <si>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</si>
  <si>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</si>
  <si>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</si>
  <si>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</si>
  <si>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</si>
  <si>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</si>
  <si>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</si>
  <si>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</si>
  <si>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</si>
  <si>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</si>
  <si>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</si>
  <si>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</si>
  <si>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</si>
  <si>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</si>
  <si>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</si>
  <si>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</si>
  <si>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</si>
  <si>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</si>
  <si>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</si>
  <si>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</si>
  <si>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</si>
  <si>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</si>
  <si>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</si>
  <si>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</si>
  <si>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</si>
  <si>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</si>
  <si>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</si>
  <si>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</si>
  <si>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</si>
  <si>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</si>
  <si>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</si>
  <si>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</si>
  <si>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</si>
  <si>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</t>
  </si>
  <si>
    <t>Ruční výkop jam, rýh a šachet v hornině tř. 4</t>
  </si>
  <si>
    <t>m3</t>
  </si>
  <si>
    <t>Vlastní</t>
  </si>
  <si>
    <t>Indiv</t>
  </si>
  <si>
    <t>Práce</t>
  </si>
  <si>
    <t>POL1_</t>
  </si>
  <si>
    <t>(51,7+7,185)*0,3*0,3*2</t>
  </si>
  <si>
    <t>VV</t>
  </si>
  <si>
    <t>162301101</t>
  </si>
  <si>
    <t>Vodorovné přemístění výkopku z hor.1-4 do 500 m</t>
  </si>
  <si>
    <t>10,5993</t>
  </si>
  <si>
    <t>162701105</t>
  </si>
  <si>
    <t>Vodorovné přemístění výkopku z hor.1-4 do 10000 m</t>
  </si>
  <si>
    <t>162701109</t>
  </si>
  <si>
    <t>Příplatek k vod. přemístění hor.1-4 za další 1 km</t>
  </si>
  <si>
    <t>10,5993*10</t>
  </si>
  <si>
    <t>199000005</t>
  </si>
  <si>
    <t>Poplatek za skládku zeminy 1- 4</t>
  </si>
  <si>
    <t>t</t>
  </si>
  <si>
    <t>10,5993*1,8</t>
  </si>
  <si>
    <t>175101201R00</t>
  </si>
  <si>
    <t>Obsyp objektů bez prohození sypaniny</t>
  </si>
  <si>
    <t>800-1</t>
  </si>
  <si>
    <t>RTS 22/ I</t>
  </si>
  <si>
    <t>sypaninou z vhodných hornin tř. 1 - 4 nebo materiálem, uloženým ve vzdálenosti do 30 m od vnějšího kraje objektu, pro jakoukoliv míru zhutnění,</t>
  </si>
  <si>
    <t>SPI</t>
  </si>
  <si>
    <t>obsyp kačírkem : (51,7+7,185)*0,3*0,3*2</t>
  </si>
  <si>
    <t>58333665R</t>
  </si>
  <si>
    <t>kamenivo přírodní těžené frakce 22,0 až 32,0 mm; třída prané, kačírek</t>
  </si>
  <si>
    <t>SPCM</t>
  </si>
  <si>
    <t>Specifikace</t>
  </si>
  <si>
    <t>POL3_</t>
  </si>
  <si>
    <t>10,5993*1,1</t>
  </si>
  <si>
    <t>310901115</t>
  </si>
  <si>
    <t>Úprava líce při zdění režného zdiva přesně na lišt</t>
  </si>
  <si>
    <t>m2</t>
  </si>
  <si>
    <t>3,2*1,98</t>
  </si>
  <si>
    <t>3,087*1,98</t>
  </si>
  <si>
    <t>3,1*1,98*8</t>
  </si>
  <si>
    <t>2,946*1,98</t>
  </si>
  <si>
    <t>2,945*1,98</t>
  </si>
  <si>
    <t>2,947*1,98</t>
  </si>
  <si>
    <t>3,242*1,98</t>
  </si>
  <si>
    <t>2,89*1,98</t>
  </si>
  <si>
    <t>pilíře : 0,375*2,3*2*16</t>
  </si>
  <si>
    <t>0,675*2,3*4*3</t>
  </si>
  <si>
    <t>311271119R00</t>
  </si>
  <si>
    <t>Zdivo nosné z cihel vápenopískových P 30 na SMS 5 MPa</t>
  </si>
  <si>
    <t>801-1</t>
  </si>
  <si>
    <t>s pomocným lešením o výšce podlahy do 1900 mm a pro zatížení 1,5 kPa,</t>
  </si>
  <si>
    <t>3,2*0,25*1,98</t>
  </si>
  <si>
    <t>3,087*0,25*1,98</t>
  </si>
  <si>
    <t>3,1*0,25*1,98*8</t>
  </si>
  <si>
    <t>2,946*0,25*1,98</t>
  </si>
  <si>
    <t>2,945*0,25*1,98</t>
  </si>
  <si>
    <t>2,947*0,25*1,98</t>
  </si>
  <si>
    <t>3,242*0,25*1,98</t>
  </si>
  <si>
    <t>2,89*0,25*1,98</t>
  </si>
  <si>
    <t>331271124R01</t>
  </si>
  <si>
    <t>Zdivo pilířů z cihel vápenopís. NF P25, na MVC s použitím suché maltové směsi</t>
  </si>
  <si>
    <t>sloupky : 0,375*0,5*2,3*15</t>
  </si>
  <si>
    <t>-0,145*0,27*2,3*16</t>
  </si>
  <si>
    <t>Mezisoučet</t>
  </si>
  <si>
    <t>krajní + roh : 0,675*0,675*2,3*3</t>
  </si>
  <si>
    <t>-0,445*0,445*2,3*3</t>
  </si>
  <si>
    <t>338261328</t>
  </si>
  <si>
    <t>Stříška plotového pilíře D+M zákrytová deska , přírodní</t>
  </si>
  <si>
    <t>kus</t>
  </si>
  <si>
    <t>Stříška plotového pilíře - rohový a u brány D+M zákrytová deska, přírodní</t>
  </si>
  <si>
    <t>R-položka</t>
  </si>
  <si>
    <t>POL12_1</t>
  </si>
  <si>
    <t>345232121</t>
  </si>
  <si>
    <t>Stříška plotu ze zákrytových desek, šířka 300 mm včetně dodávky desek ZD 1 - 20 a ZD 2 - 20</t>
  </si>
  <si>
    <t>m</t>
  </si>
  <si>
    <t>3,2+3,087+(8*3,1)+2,946+2,946+2,945+2,945+2,947+3,242+2,89</t>
  </si>
  <si>
    <t>330321311R00</t>
  </si>
  <si>
    <t>Beton sloupů a pilířů železový třídy C 20/25</t>
  </si>
  <si>
    <t>RTS 21/ II</t>
  </si>
  <si>
    <t>táhel, rámových stojek, vzpěr (bez výztuže), s pomocným lešením o výšce podlahy do 1,90 m a pro zatížení do 1,5 kPa,</t>
  </si>
  <si>
    <t>0,125*0,25*2,3*15</t>
  </si>
  <si>
    <t>0,375*0,375*2,3*3</t>
  </si>
  <si>
    <t>627452111</t>
  </si>
  <si>
    <t>Spárování maltou MCs zapuštěné rovné, zdí z cihel cementovou maltou</t>
  </si>
  <si>
    <t>149,08704*2</t>
  </si>
  <si>
    <t>999281105</t>
  </si>
  <si>
    <t>Přesun hmot pro opravy a údržbu do výšky 6 m</t>
  </si>
  <si>
    <t>POL1_1</t>
  </si>
  <si>
    <t>711212002</t>
  </si>
  <si>
    <t>Hydroizolační povlak - nátěr nebo stěrka (ladax)</t>
  </si>
  <si>
    <t>(51,7+7,185)*0,35*3</t>
  </si>
  <si>
    <t>711132311R00</t>
  </si>
  <si>
    <t>Provedení izolace proti zemní vlhkosti pásy na sucho svislá,  , nopovou fólií včetně uchycovacích prvků</t>
  </si>
  <si>
    <t>800-711</t>
  </si>
  <si>
    <t>(51,7+7,185)*0,5*2</t>
  </si>
  <si>
    <t>28323114R</t>
  </si>
  <si>
    <t>fólie izolační zemní drenážní; tloušťka 0,60 mm; výška nopů 8,0 mm; plošná hmotnost 550 g/m2; HDPE</t>
  </si>
  <si>
    <t>58,885*1,2</t>
  </si>
  <si>
    <t>998711201R00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</si>
  <si>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</si>
  <si>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</si>
  <si>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</si>
  <si>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</si>
  <si>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767-03</t>
  </si>
  <si>
    <t>D+M zpevňovacích plíšků 60x6x150mm</t>
  </si>
  <si>
    <t>kpl</t>
  </si>
  <si>
    <t>Kalkul</t>
  </si>
  <si>
    <t>767-01</t>
  </si>
  <si>
    <t>Očištění, vyspravení a nový nátěr stávající ocelové vstupní brány</t>
  </si>
  <si>
    <t>767-02</t>
  </si>
  <si>
    <t>Zpětná montáž vstupní ocelové brány</t>
  </si>
  <si>
    <t>998767201R00</t>
  </si>
  <si>
    <t>Přesun hmot pro kovové stavební doplňk. konstrukce v objektech výšky do 6 m</t>
  </si>
  <si>
    <t>800-767</t>
  </si>
  <si>
    <t>50 m vodorovně</t>
  </si>
  <si>
    <t>SUM</t>
  </si>
  <si>
    <t>END</t>
  </si>
  <si>
    <t>962032241R00</t>
  </si>
  <si>
    <t>Bourání zdiva nadzákladového z cihel pálených nebo vápenopískových, na maltu cementovou</t>
  </si>
  <si>
    <t>801-3</t>
  </si>
  <si>
    <t>nebo vybourání otvorů průřezové plochy přes 4 m2 ve zdivu nadzákladovém, včetně pomocného lešení o výšce podlahy do 1900 mm a pro zatížení do 1,5 kPa  (150 kg/m2)</t>
  </si>
  <si>
    <t>zdivo : 5*3*1,3*0,25</t>
  </si>
  <si>
    <t>9*3,1*0,84*0,25</t>
  </si>
  <si>
    <t>(3,2+2,9)*1,5*0,25</t>
  </si>
  <si>
    <t>962032314R00</t>
  </si>
  <si>
    <t>Bourání zdiva nadzákladového pilířů cihelných , na maltu vápenou nebo vápenocementovou</t>
  </si>
  <si>
    <t>sloupky : 0,5*0,375*0,84*15</t>
  </si>
  <si>
    <t>0,625*0,625*1,5*2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</si>
  <si>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</si>
  <si>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</si>
  <si>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</si>
  <si>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Přesun suti</t>
  </si>
  <si>
    <t>POL8_</t>
  </si>
  <si>
    <t>bez naložení, s vyložením a hrubým urovnáním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</si>
  <si>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</si>
  <si>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</si>
  <si>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</si>
  <si>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</si>
  <si>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</si>
  <si>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979082212R00</t>
  </si>
  <si>
    <t>Vodorovná doprava suti po suchu s naložením a se složením na vzdálenost do 50 m</t>
  </si>
  <si>
    <t>822-1</t>
  </si>
  <si>
    <t>979095312R00</t>
  </si>
  <si>
    <t>Naložení a složení suti</t>
  </si>
  <si>
    <t>979083191R00</t>
  </si>
  <si>
    <t>Vodorovné přemístění suti za každých dalších započatých 1000 m přes 6000 m</t>
  </si>
  <si>
    <t>800-6</t>
  </si>
  <si>
    <t>včetně naložení na dopravní prostředek a složení,</t>
  </si>
  <si>
    <t>979990001</t>
  </si>
  <si>
    <t>Poplatek za skládku stavební suti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</si>
</sst>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1" fillId="0" borderId="0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WioAoU/Nk7OKA1YER4YgxunrIJcmRysfQjBZsYLCM1lzPRd79gqxXpjluGieiHedBJaoy5VPY5w3cbhfih1uIA==" saltValue="M5ucGaWBsbg92gQBfOQXU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7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5">
      <c r="A2" s="2"/>
      <c r="B2" s="76" t="s">
        <v>22</v>
      </c>
      <c r="C2" s="77"/>
      <c r="D2" s="78" t="s">
        <v>43</v>
      </c>
      <c r="E2" s="241" t="s">
        <v>44</v>
      </c>
      <c r="F2" s="242"/>
      <c r="G2" s="242"/>
      <c r="H2" s="242"/>
      <c r="I2" s="242"/>
      <c r="J2" s="243"/>
      <c r="O2" s="1"/>
    </row>
    <row r="3" spans="1:15" ht="27" hidden="1" customHeight="1" x14ac:dyDescent="0.25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5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5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SUMIF(F55:F62,A16,I55:I62)+SUMIF(F55:F62,"PSU",I55:I62)</f>
        <v>0</v>
      </c>
      <c r="J16" s="215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SUMIF(F55:F62,A17,I55:I62)</f>
        <v>0</v>
      </c>
      <c r="J17" s="215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SUMIF(F55:F62,A18,I55:I62)</f>
        <v>0</v>
      </c>
      <c r="J18" s="215"/>
    </row>
    <row r="19" spans="1:10" ht="23.25" customHeight="1" x14ac:dyDescent="0.25">
      <c r="A19" s="142" t="s">
        <v>79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SUMIF(F55:F62,A19,I55:I62)</f>
        <v>0</v>
      </c>
      <c r="J19" s="215"/>
    </row>
    <row r="20" spans="1:10" ht="23.25" customHeight="1" x14ac:dyDescent="0.25">
      <c r="A20" s="142" t="s">
        <v>80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SUMIF(F55:F62,A20,I55:I62)</f>
        <v>0</v>
      </c>
      <c r="J20" s="215"/>
    </row>
    <row r="21" spans="1:10" ht="23.25" customHeight="1" x14ac:dyDescent="0.25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I23*E23/100</f>
        <v>0</v>
      </c>
      <c r="H24" s="210"/>
      <c r="I24" s="210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I25*E25/100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0">
        <f>CenaCelkemBezDPH-(ZakladDPHSni+ZakladDPHZakl)</f>
        <v>0</v>
      </c>
      <c r="H27" s="240"/>
      <c r="I27" s="240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9">
        <f>A27</f>
        <v>0</v>
      </c>
      <c r="H28" s="219"/>
      <c r="I28" s="219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8">
        <f>ZakladDPHSni+DPHSni+ZakladDPHZakl+DPHZakl+Zaokrouhleni</f>
        <v>0</v>
      </c>
      <c r="H29" s="218"/>
      <c r="I29" s="218"/>
      <c r="J29" s="123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5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45</v>
      </c>
      <c r="C39" s="206"/>
      <c r="D39" s="206"/>
      <c r="E39" s="206"/>
      <c r="F39" s="100">
        <f>'01 01 Pol'!AE85+'01 02 Pol'!AE32</f>
        <v>0</v>
      </c>
      <c r="G39" s="101">
        <f>'01 01 Pol'!AF85+'01 02 Pol'!AF32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customHeight="1" x14ac:dyDescent="0.25">
      <c r="A40" s="88">
        <v>2</v>
      </c>
      <c r="B40" s="105"/>
      <c r="C40" s="207" t="s">
        <v>46</v>
      </c>
      <c r="D40" s="207"/>
      <c r="E40" s="207"/>
      <c r="F40" s="106"/>
      <c r="G40" s="107"/>
      <c r="H40" s="107"/>
      <c r="I40" s="108"/>
      <c r="J40" s="109"/>
    </row>
    <row r="41" spans="1:10" ht="25.5" customHeight="1" x14ac:dyDescent="0.25">
      <c r="A41" s="88">
        <v>2</v>
      </c>
      <c r="B41" s="105" t="s">
        <v>47</v>
      </c>
      <c r="C41" s="207" t="s">
        <v>44</v>
      </c>
      <c r="D41" s="207"/>
      <c r="E41" s="207"/>
      <c r="F41" s="106">
        <f>'01 01 Pol'!AE85+'01 02 Pol'!AE32</f>
        <v>0</v>
      </c>
      <c r="G41" s="107">
        <f>'01 01 Pol'!AF85+'01 02 Pol'!AF32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customHeight="1" x14ac:dyDescent="0.25">
      <c r="A42" s="88">
        <v>3</v>
      </c>
      <c r="B42" s="110" t="s">
        <v>47</v>
      </c>
      <c r="C42" s="206" t="s">
        <v>48</v>
      </c>
      <c r="D42" s="206"/>
      <c r="E42" s="206"/>
      <c r="F42" s="111">
        <f>'01 01 Pol'!AE85</f>
        <v>0</v>
      </c>
      <c r="G42" s="102">
        <f>'01 01 Pol'!AF85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customHeight="1" x14ac:dyDescent="0.25">
      <c r="A43" s="88">
        <v>3</v>
      </c>
      <c r="B43" s="110" t="s">
        <v>49</v>
      </c>
      <c r="C43" s="206" t="s">
        <v>50</v>
      </c>
      <c r="D43" s="206"/>
      <c r="E43" s="206"/>
      <c r="F43" s="111">
        <f>'01 02 Pol'!AE32</f>
        <v>0</v>
      </c>
      <c r="G43" s="102">
        <f>'01 02 Pol'!AF32</f>
        <v>0</v>
      </c>
      <c r="H43" s="102"/>
      <c r="I43" s="103">
        <f>F43+G43+H43</f>
        <v>0</v>
      </c>
      <c r="J43" s="104" t="str">
        <f>IF(_xlfn.SINGLE(CenaCelkemVypocet)=0,"",I43/_xlfn.SINGLE(CenaCelkemVypocet)*100)</f>
        <v/>
      </c>
    </row>
    <row r="44" spans="1:10" ht="25.5" customHeight="1" x14ac:dyDescent="0.25">
      <c r="A44" s="88"/>
      <c r="B44" s="204" t="s">
        <v>51</v>
      </c>
      <c r="C44" s="205"/>
      <c r="D44" s="205"/>
      <c r="E44" s="205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6" spans="1:10" x14ac:dyDescent="0.25">
      <c r="A46" t="s">
        <v>53</v>
      </c>
      <c r="B46" t="s">
        <v>54</v>
      </c>
    </row>
    <row r="47" spans="1:10" x14ac:dyDescent="0.25">
      <c r="A47" t="s">
        <v>55</v>
      </c>
      <c r="B47" t="s">
        <v>56</v>
      </c>
    </row>
    <row r="48" spans="1:10" x14ac:dyDescent="0.25">
      <c r="A48" t="s">
        <v>57</v>
      </c>
      <c r="B48" t="s">
        <v>58</v>
      </c>
    </row>
    <row r="49" spans="1:10" x14ac:dyDescent="0.25">
      <c r="A49" t="s">
        <v>57</v>
      </c>
      <c r="B49" t="s">
        <v>59</v>
      </c>
    </row>
    <row r="52" spans="1:10" ht="15.6" x14ac:dyDescent="0.3">
      <c r="B52" s="124" t="s">
        <v>60</v>
      </c>
    </row>
    <row r="54" spans="1:10" ht="25.5" customHeight="1" x14ac:dyDescent="0.25">
      <c r="A54" s="126"/>
      <c r="B54" s="129" t="s">
        <v>17</v>
      </c>
      <c r="C54" s="129" t="s">
        <v>5</v>
      </c>
      <c r="D54" s="130"/>
      <c r="E54" s="130"/>
      <c r="F54" s="131" t="s">
        <v>61</v>
      </c>
      <c r="G54" s="131"/>
      <c r="H54" s="131"/>
      <c r="I54" s="131" t="s">
        <v>29</v>
      </c>
      <c r="J54" s="131" t="s">
        <v>0</v>
      </c>
    </row>
    <row r="55" spans="1:10" ht="36.75" customHeight="1" x14ac:dyDescent="0.25">
      <c r="A55" s="127"/>
      <c r="B55" s="132" t="s">
        <v>62</v>
      </c>
      <c r="C55" s="202" t="s">
        <v>63</v>
      </c>
      <c r="D55" s="203"/>
      <c r="E55" s="203"/>
      <c r="F55" s="138" t="s">
        <v>24</v>
      </c>
      <c r="G55" s="139"/>
      <c r="H55" s="139"/>
      <c r="I55" s="139">
        <f>'01 01 Pol'!G8</f>
        <v>0</v>
      </c>
      <c r="J55" s="136" t="str">
        <f>IF(I63=0,"",I55/I63*100)</f>
        <v/>
      </c>
    </row>
    <row r="56" spans="1:10" ht="36.75" customHeight="1" x14ac:dyDescent="0.25">
      <c r="A56" s="127"/>
      <c r="B56" s="132" t="s">
        <v>64</v>
      </c>
      <c r="C56" s="202" t="s">
        <v>65</v>
      </c>
      <c r="D56" s="203"/>
      <c r="E56" s="203"/>
      <c r="F56" s="138" t="s">
        <v>24</v>
      </c>
      <c r="G56" s="139"/>
      <c r="H56" s="139"/>
      <c r="I56" s="139">
        <f>'01 01 Pol'!G23</f>
        <v>0</v>
      </c>
      <c r="J56" s="136" t="str">
        <f>IF(I63=0,"",I56/I63*100)</f>
        <v/>
      </c>
    </row>
    <row r="57" spans="1:10" ht="36.75" customHeight="1" x14ac:dyDescent="0.25">
      <c r="A57" s="127"/>
      <c r="B57" s="132" t="s">
        <v>66</v>
      </c>
      <c r="C57" s="202" t="s">
        <v>67</v>
      </c>
      <c r="D57" s="203"/>
      <c r="E57" s="203"/>
      <c r="F57" s="138" t="s">
        <v>24</v>
      </c>
      <c r="G57" s="139"/>
      <c r="H57" s="139"/>
      <c r="I57" s="139">
        <f>'01 01 Pol'!G64</f>
        <v>0</v>
      </c>
      <c r="J57" s="136" t="str">
        <f>IF(I63=0,"",I57/I63*100)</f>
        <v/>
      </c>
    </row>
    <row r="58" spans="1:10" ht="36.75" customHeight="1" x14ac:dyDescent="0.25">
      <c r="A58" s="127"/>
      <c r="B58" s="132" t="s">
        <v>68</v>
      </c>
      <c r="C58" s="202" t="s">
        <v>69</v>
      </c>
      <c r="D58" s="203"/>
      <c r="E58" s="203"/>
      <c r="F58" s="138" t="s">
        <v>24</v>
      </c>
      <c r="G58" s="139"/>
      <c r="H58" s="139"/>
      <c r="I58" s="139">
        <f>'01 02 Pol'!G8</f>
        <v>0</v>
      </c>
      <c r="J58" s="136" t="str">
        <f>IF(I63=0,"",I58/I63*100)</f>
        <v/>
      </c>
    </row>
    <row r="59" spans="1:10" ht="36.75" customHeight="1" x14ac:dyDescent="0.25">
      <c r="A59" s="127"/>
      <c r="B59" s="132" t="s">
        <v>70</v>
      </c>
      <c r="C59" s="202" t="s">
        <v>71</v>
      </c>
      <c r="D59" s="203"/>
      <c r="E59" s="203"/>
      <c r="F59" s="138" t="s">
        <v>24</v>
      </c>
      <c r="G59" s="139"/>
      <c r="H59" s="139"/>
      <c r="I59" s="139">
        <f>'01 01 Pol'!G67</f>
        <v>0</v>
      </c>
      <c r="J59" s="136" t="str">
        <f>IF(I63=0,"",I59/I63*100)</f>
        <v/>
      </c>
    </row>
    <row r="60" spans="1:10" ht="36.75" customHeight="1" x14ac:dyDescent="0.25">
      <c r="A60" s="127"/>
      <c r="B60" s="132" t="s">
        <v>72</v>
      </c>
      <c r="C60" s="202" t="s">
        <v>73</v>
      </c>
      <c r="D60" s="203"/>
      <c r="E60" s="203"/>
      <c r="F60" s="138" t="s">
        <v>25</v>
      </c>
      <c r="G60" s="139"/>
      <c r="H60" s="139"/>
      <c r="I60" s="139">
        <f>'01 01 Pol'!G69</f>
        <v>0</v>
      </c>
      <c r="J60" s="136" t="str">
        <f>IF(I63=0,"",I60/I63*100)</f>
        <v/>
      </c>
    </row>
    <row r="61" spans="1:10" ht="36.75" customHeight="1" x14ac:dyDescent="0.25">
      <c r="A61" s="127"/>
      <c r="B61" s="132" t="s">
        <v>74</v>
      </c>
      <c r="C61" s="202" t="s">
        <v>75</v>
      </c>
      <c r="D61" s="203"/>
      <c r="E61" s="203"/>
      <c r="F61" s="138" t="s">
        <v>25</v>
      </c>
      <c r="G61" s="139"/>
      <c r="H61" s="139"/>
      <c r="I61" s="139">
        <f>'01 01 Pol'!G78</f>
        <v>0</v>
      </c>
      <c r="J61" s="136" t="str">
        <f>IF(I63=0,"",I61/I63*100)</f>
        <v/>
      </c>
    </row>
    <row r="62" spans="1:10" ht="36.75" customHeight="1" x14ac:dyDescent="0.25">
      <c r="A62" s="127"/>
      <c r="B62" s="132" t="s">
        <v>76</v>
      </c>
      <c r="C62" s="202" t="s">
        <v>77</v>
      </c>
      <c r="D62" s="203"/>
      <c r="E62" s="203"/>
      <c r="F62" s="138" t="s">
        <v>78</v>
      </c>
      <c r="G62" s="139"/>
      <c r="H62" s="139"/>
      <c r="I62" s="139">
        <f>'01 02 Pol'!G19</f>
        <v>0</v>
      </c>
      <c r="J62" s="136" t="str">
        <f>IF(I63=0,"",I62/I63*100)</f>
        <v/>
      </c>
    </row>
    <row r="63" spans="1:10" ht="25.5" customHeight="1" x14ac:dyDescent="0.25">
      <c r="A63" s="128"/>
      <c r="B63" s="133" t="s">
        <v>1</v>
      </c>
      <c r="C63" s="134"/>
      <c r="D63" s="135"/>
      <c r="E63" s="135"/>
      <c r="F63" s="140"/>
      <c r="G63" s="141"/>
      <c r="H63" s="141"/>
      <c r="I63" s="141">
        <f>SUM(I55:I62)</f>
        <v>0</v>
      </c>
      <c r="J63" s="137">
        <f>SUM(J55:J62)</f>
        <v>0</v>
      </c>
    </row>
    <row r="64" spans="1:10" x14ac:dyDescent="0.25">
      <c r="F64" s="86"/>
      <c r="G64" s="86"/>
      <c r="H64" s="86"/>
      <c r="I64" s="86"/>
      <c r="J64" s="87"/>
    </row>
    <row r="65" spans="6:10" x14ac:dyDescent="0.25">
      <c r="F65" s="86"/>
      <c r="G65" s="86"/>
      <c r="H65" s="86"/>
      <c r="I65" s="86"/>
      <c r="J65" s="87"/>
    </row>
    <row r="66" spans="6:10" x14ac:dyDescent="0.25">
      <c r="F66" s="86"/>
      <c r="G66" s="86"/>
      <c r="H66" s="86"/>
      <c r="I66" s="86"/>
      <c r="J66" s="87"/>
    </row>
  </sheetData>
  <sheetProtection algorithmName="SHA-512" hashValue="XaAB8CzRvlfwEEPHsgDlW41xczqAGiMhIIWKO4Rhj1xPpFO/+74eExs1+x3mh5pTO1EX8U5vj0EgM/I5NPluWg==" saltValue="MYtCQ4p/mfyC1RH88Rxz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2" t="s">
        <v>6</v>
      </c>
      <c r="B1" s="252"/>
      <c r="C1" s="253"/>
      <c r="D1" s="252"/>
      <c r="E1" s="252"/>
      <c r="F1" s="252"/>
      <c r="G1" s="252"/>
    </row>
    <row r="2" spans="1:7" ht="24.9" customHeight="1" x14ac:dyDescent="0.25">
      <c r="A2" s="50" t="s">
        <v>7</v>
      </c>
      <c r="B2" s="49"/>
      <c r="C2" s="254"/>
      <c r="D2" s="254"/>
      <c r="E2" s="254"/>
      <c r="F2" s="254"/>
      <c r="G2" s="255"/>
    </row>
    <row r="3" spans="1:7" ht="24.9" customHeight="1" x14ac:dyDescent="0.25">
      <c r="A3" s="50" t="s">
        <v>8</v>
      </c>
      <c r="B3" s="49"/>
      <c r="C3" s="254"/>
      <c r="D3" s="254"/>
      <c r="E3" s="254"/>
      <c r="F3" s="254"/>
      <c r="G3" s="255"/>
    </row>
    <row r="4" spans="1:7" ht="24.9" customHeight="1" x14ac:dyDescent="0.25">
      <c r="A4" s="50" t="s">
        <v>9</v>
      </c>
      <c r="B4" s="49"/>
      <c r="C4" s="254"/>
      <c r="D4" s="254"/>
      <c r="E4" s="254"/>
      <c r="F4" s="254"/>
      <c r="G4" s="255"/>
    </row>
    <row r="5" spans="1:7" x14ac:dyDescent="0.25">
      <c r="B5" s="4"/>
      <c r="C5" s="5"/>
      <c r="D5" s="6"/>
    </row>
  </sheetData>
  <sheetProtection algorithmName="SHA-512" hashValue="M0mAgQkp90v9Sv7PKThPgAP1aIwFYC0fSRMXrtAZIqI0CXOUhgnUdF3cW+6HTy92cWDuTkmqJAOk03hFpeiiKA==" saltValue="kGUNdUKol9/avLlyC4Oo4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5D5A-A210-428F-8D5A-6DD17A13C387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0" t="s">
        <v>81</v>
      </c>
      <c r="B1" s="260"/>
      <c r="C1" s="260"/>
      <c r="D1" s="260"/>
      <c r="E1" s="260"/>
      <c r="F1" s="260"/>
      <c r="G1" s="260"/>
      <c r="AG1" t="s">
        <v>82</v>
      </c>
    </row>
    <row r="2" spans="1:60" ht="24.9" customHeight="1" x14ac:dyDescent="0.25">
      <c r="A2" s="143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83</v>
      </c>
    </row>
    <row r="3" spans="1:60" ht="24.9" customHeight="1" x14ac:dyDescent="0.25">
      <c r="A3" s="143" t="s">
        <v>8</v>
      </c>
      <c r="B3" s="49" t="s">
        <v>47</v>
      </c>
      <c r="C3" s="261" t="s">
        <v>44</v>
      </c>
      <c r="D3" s="262"/>
      <c r="E3" s="262"/>
      <c r="F3" s="262"/>
      <c r="G3" s="263"/>
      <c r="AC3" s="125" t="s">
        <v>83</v>
      </c>
      <c r="AG3" t="s">
        <v>84</v>
      </c>
    </row>
    <row r="4" spans="1:60" ht="24.9" customHeight="1" x14ac:dyDescent="0.25">
      <c r="A4" s="144" t="s">
        <v>9</v>
      </c>
      <c r="B4" s="145" t="s">
        <v>47</v>
      </c>
      <c r="C4" s="264" t="s">
        <v>48</v>
      </c>
      <c r="D4" s="265"/>
      <c r="E4" s="265"/>
      <c r="F4" s="265"/>
      <c r="G4" s="266"/>
      <c r="AG4" t="s">
        <v>85</v>
      </c>
    </row>
    <row r="5" spans="1:60" x14ac:dyDescent="0.25">
      <c r="D5" s="10"/>
    </row>
    <row r="6" spans="1:60" ht="39.6" x14ac:dyDescent="0.25">
      <c r="A6" s="147" t="s">
        <v>86</v>
      </c>
      <c r="B6" s="149" t="s">
        <v>87</v>
      </c>
      <c r="C6" s="149" t="s">
        <v>88</v>
      </c>
      <c r="D6" s="148" t="s">
        <v>89</v>
      </c>
      <c r="E6" s="147" t="s">
        <v>90</v>
      </c>
      <c r="F6" s="146" t="s">
        <v>91</v>
      </c>
      <c r="G6" s="147" t="s">
        <v>29</v>
      </c>
      <c r="H6" s="150" t="s">
        <v>30</v>
      </c>
      <c r="I6" s="150" t="s">
        <v>92</v>
      </c>
      <c r="J6" s="150" t="s">
        <v>31</v>
      </c>
      <c r="K6" s="150" t="s">
        <v>93</v>
      </c>
      <c r="L6" s="150" t="s">
        <v>94</v>
      </c>
      <c r="M6" s="150" t="s">
        <v>95</v>
      </c>
      <c r="N6" s="150" t="s">
        <v>96</v>
      </c>
      <c r="O6" s="150" t="s">
        <v>97</v>
      </c>
      <c r="P6" s="150" t="s">
        <v>98</v>
      </c>
      <c r="Q6" s="150" t="s">
        <v>99</v>
      </c>
      <c r="R6" s="150" t="s">
        <v>100</v>
      </c>
      <c r="S6" s="150" t="s">
        <v>101</v>
      </c>
      <c r="T6" s="150" t="s">
        <v>102</v>
      </c>
      <c r="U6" s="150" t="s">
        <v>103</v>
      </c>
      <c r="V6" s="150" t="s">
        <v>104</v>
      </c>
      <c r="W6" s="150" t="s">
        <v>105</v>
      </c>
      <c r="X6" s="150" t="s">
        <v>106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5">
      <c r="A8" s="169" t="s">
        <v>107</v>
      </c>
      <c r="B8" s="170" t="s">
        <v>62</v>
      </c>
      <c r="C8" s="192" t="s">
        <v>63</v>
      </c>
      <c r="D8" s="171"/>
      <c r="E8" s="172"/>
      <c r="F8" s="173"/>
      <c r="G8" s="173">
        <f>SUMIF(AG9:AG22,"&lt;&gt;NOR",G9:G22)</f>
        <v>0</v>
      </c>
      <c r="H8" s="173"/>
      <c r="I8" s="173">
        <f>SUM(I9:I22)</f>
        <v>0</v>
      </c>
      <c r="J8" s="173"/>
      <c r="K8" s="173">
        <f>SUM(K9:K22)</f>
        <v>0</v>
      </c>
      <c r="L8" s="173"/>
      <c r="M8" s="173">
        <f>SUM(M9:M22)</f>
        <v>0</v>
      </c>
      <c r="N8" s="172"/>
      <c r="O8" s="172">
        <f>SUM(O9:O22)</f>
        <v>18.649999999999999</v>
      </c>
      <c r="P8" s="172"/>
      <c r="Q8" s="172">
        <f>SUM(Q9:Q22)</f>
        <v>0</v>
      </c>
      <c r="R8" s="173"/>
      <c r="S8" s="173"/>
      <c r="T8" s="174"/>
      <c r="U8" s="168"/>
      <c r="V8" s="168">
        <f>SUM(V9:V22)</f>
        <v>72.89</v>
      </c>
      <c r="W8" s="168"/>
      <c r="X8" s="168"/>
      <c r="AG8" t="s">
        <v>108</v>
      </c>
    </row>
    <row r="9" spans="1:60" outlineLevel="1" x14ac:dyDescent="0.25">
      <c r="A9" s="176">
        <v>1</v>
      </c>
      <c r="B9" s="177" t="s">
        <v>109</v>
      </c>
      <c r="C9" s="193" t="s">
        <v>110</v>
      </c>
      <c r="D9" s="178" t="s">
        <v>111</v>
      </c>
      <c r="E9" s="179">
        <v>10.599299999999999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112</v>
      </c>
      <c r="T9" s="182" t="s">
        <v>113</v>
      </c>
      <c r="U9" s="162">
        <v>4.66</v>
      </c>
      <c r="V9" s="162">
        <f>ROUND(E9*U9,2)</f>
        <v>49.39</v>
      </c>
      <c r="W9" s="162"/>
      <c r="X9" s="162" t="s">
        <v>114</v>
      </c>
      <c r="Y9" s="151"/>
      <c r="Z9" s="151"/>
      <c r="AA9" s="151"/>
      <c r="AB9" s="151"/>
      <c r="AC9" s="151"/>
      <c r="AD9" s="151"/>
      <c r="AE9" s="151"/>
      <c r="AF9" s="151"/>
      <c r="AG9" s="151" t="s">
        <v>115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194" t="s">
        <v>116</v>
      </c>
      <c r="D10" s="164"/>
      <c r="E10" s="165">
        <v>10.599299999999999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117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6">
        <v>2</v>
      </c>
      <c r="B11" s="177" t="s">
        <v>118</v>
      </c>
      <c r="C11" s="193" t="s">
        <v>119</v>
      </c>
      <c r="D11" s="178" t="s">
        <v>111</v>
      </c>
      <c r="E11" s="179">
        <v>10.599299999999999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112</v>
      </c>
      <c r="T11" s="182" t="s">
        <v>113</v>
      </c>
      <c r="U11" s="162">
        <v>0.01</v>
      </c>
      <c r="V11" s="162">
        <f>ROUND(E11*U11,2)</f>
        <v>0.11</v>
      </c>
      <c r="W11" s="162"/>
      <c r="X11" s="162" t="s">
        <v>114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115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4" t="s">
        <v>120</v>
      </c>
      <c r="D12" s="164"/>
      <c r="E12" s="165">
        <v>10.599299999999999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117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83">
        <v>3</v>
      </c>
      <c r="B13" s="184" t="s">
        <v>121</v>
      </c>
      <c r="C13" s="195" t="s">
        <v>122</v>
      </c>
      <c r="D13" s="185" t="s">
        <v>111</v>
      </c>
      <c r="E13" s="186">
        <v>10.599299999999999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112</v>
      </c>
      <c r="T13" s="189" t="s">
        <v>113</v>
      </c>
      <c r="U13" s="162">
        <v>1.0999999999999999E-2</v>
      </c>
      <c r="V13" s="162">
        <f>ROUND(E13*U13,2)</f>
        <v>0.12</v>
      </c>
      <c r="W13" s="162"/>
      <c r="X13" s="162" t="s">
        <v>114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115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6">
        <v>4</v>
      </c>
      <c r="B14" s="177" t="s">
        <v>123</v>
      </c>
      <c r="C14" s="193" t="s">
        <v>124</v>
      </c>
      <c r="D14" s="178" t="s">
        <v>111</v>
      </c>
      <c r="E14" s="179">
        <v>105.99299999999999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112</v>
      </c>
      <c r="T14" s="182" t="s">
        <v>113</v>
      </c>
      <c r="U14" s="162">
        <v>0</v>
      </c>
      <c r="V14" s="162">
        <f>ROUND(E14*U14,2)</f>
        <v>0</v>
      </c>
      <c r="W14" s="162"/>
      <c r="X14" s="162" t="s">
        <v>114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115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4" t="s">
        <v>125</v>
      </c>
      <c r="D15" s="164"/>
      <c r="E15" s="165">
        <v>105.99299999999999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117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6">
        <v>5</v>
      </c>
      <c r="B16" s="177" t="s">
        <v>126</v>
      </c>
      <c r="C16" s="193" t="s">
        <v>127</v>
      </c>
      <c r="D16" s="178" t="s">
        <v>128</v>
      </c>
      <c r="E16" s="179">
        <v>19.07874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112</v>
      </c>
      <c r="T16" s="182" t="s">
        <v>113</v>
      </c>
      <c r="U16" s="162">
        <v>0</v>
      </c>
      <c r="V16" s="162">
        <f>ROUND(E16*U16,2)</f>
        <v>0</v>
      </c>
      <c r="W16" s="162"/>
      <c r="X16" s="162" t="s">
        <v>114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115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4" t="s">
        <v>129</v>
      </c>
      <c r="D17" s="164"/>
      <c r="E17" s="165">
        <v>19.07874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117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6">
        <v>6</v>
      </c>
      <c r="B18" s="177" t="s">
        <v>130</v>
      </c>
      <c r="C18" s="193" t="s">
        <v>131</v>
      </c>
      <c r="D18" s="178" t="s">
        <v>111</v>
      </c>
      <c r="E18" s="179">
        <v>10.599299999999999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 t="s">
        <v>132</v>
      </c>
      <c r="S18" s="181" t="s">
        <v>133</v>
      </c>
      <c r="T18" s="182" t="s">
        <v>113</v>
      </c>
      <c r="U18" s="162">
        <v>2.1949999999999998</v>
      </c>
      <c r="V18" s="162">
        <f>ROUND(E18*U18,2)</f>
        <v>23.27</v>
      </c>
      <c r="W18" s="162"/>
      <c r="X18" s="162" t="s">
        <v>114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115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56" t="s">
        <v>134</v>
      </c>
      <c r="D19" s="257"/>
      <c r="E19" s="257"/>
      <c r="F19" s="257"/>
      <c r="G19" s="257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135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90" t="str">
        <f>C19</f>
        <v>sypaninou z vhodných hornin tř. 1 - 4 nebo materiálem, uloženým ve vzdálenosti do 30 m od vnějšího kraje objektu, pro jakoukoliv míru zhutnění,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94" t="s">
        <v>136</v>
      </c>
      <c r="D20" s="164"/>
      <c r="E20" s="165">
        <v>10.599299999999999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117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6">
        <v>7</v>
      </c>
      <c r="B21" s="177" t="s">
        <v>137</v>
      </c>
      <c r="C21" s="193" t="s">
        <v>138</v>
      </c>
      <c r="D21" s="178" t="s">
        <v>111</v>
      </c>
      <c r="E21" s="179">
        <v>11.659230000000001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1.6</v>
      </c>
      <c r="O21" s="179">
        <f>ROUND(E21*N21,2)</f>
        <v>18.649999999999999</v>
      </c>
      <c r="P21" s="179">
        <v>0</v>
      </c>
      <c r="Q21" s="179">
        <f>ROUND(E21*P21,2)</f>
        <v>0</v>
      </c>
      <c r="R21" s="181" t="s">
        <v>139</v>
      </c>
      <c r="S21" s="181" t="s">
        <v>133</v>
      </c>
      <c r="T21" s="182" t="s">
        <v>113</v>
      </c>
      <c r="U21" s="162">
        <v>0</v>
      </c>
      <c r="V21" s="162">
        <f>ROUND(E21*U21,2)</f>
        <v>0</v>
      </c>
      <c r="W21" s="162"/>
      <c r="X21" s="162" t="s">
        <v>140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4" t="s">
        <v>142</v>
      </c>
      <c r="D22" s="164"/>
      <c r="E22" s="165">
        <v>11.659230000000001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117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169" t="s">
        <v>107</v>
      </c>
      <c r="B23" s="170" t="s">
        <v>64</v>
      </c>
      <c r="C23" s="192" t="s">
        <v>65</v>
      </c>
      <c r="D23" s="171"/>
      <c r="E23" s="172"/>
      <c r="F23" s="173"/>
      <c r="G23" s="173">
        <f>SUMIF(AG24:AG63,"&lt;&gt;NOR",G24:G63)</f>
        <v>0</v>
      </c>
      <c r="H23" s="173"/>
      <c r="I23" s="173">
        <f>SUM(I24:I63)</f>
        <v>0</v>
      </c>
      <c r="J23" s="173"/>
      <c r="K23" s="173">
        <f>SUM(K24:K63)</f>
        <v>0</v>
      </c>
      <c r="L23" s="173"/>
      <c r="M23" s="173">
        <f>SUM(M24:M63)</f>
        <v>0</v>
      </c>
      <c r="N23" s="172"/>
      <c r="O23" s="172">
        <f>SUM(O24:O63)</f>
        <v>69.290000000000006</v>
      </c>
      <c r="P23" s="172"/>
      <c r="Q23" s="172">
        <f>SUM(Q24:Q63)</f>
        <v>0</v>
      </c>
      <c r="R23" s="173"/>
      <c r="S23" s="173"/>
      <c r="T23" s="174"/>
      <c r="U23" s="168"/>
      <c r="V23" s="168">
        <f>SUM(V24:V63)</f>
        <v>223.2</v>
      </c>
      <c r="W23" s="168"/>
      <c r="X23" s="168"/>
      <c r="AG23" t="s">
        <v>108</v>
      </c>
    </row>
    <row r="24" spans="1:60" outlineLevel="1" x14ac:dyDescent="0.25">
      <c r="A24" s="176">
        <v>8</v>
      </c>
      <c r="B24" s="177" t="s">
        <v>143</v>
      </c>
      <c r="C24" s="193" t="s">
        <v>144</v>
      </c>
      <c r="D24" s="178" t="s">
        <v>145</v>
      </c>
      <c r="E24" s="179">
        <v>149.08704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4.0000000000000002E-4</v>
      </c>
      <c r="O24" s="179">
        <f>ROUND(E24*N24,2)</f>
        <v>0.06</v>
      </c>
      <c r="P24" s="179">
        <v>0</v>
      </c>
      <c r="Q24" s="179">
        <f>ROUND(E24*P24,2)</f>
        <v>0</v>
      </c>
      <c r="R24" s="181"/>
      <c r="S24" s="181" t="s">
        <v>112</v>
      </c>
      <c r="T24" s="182" t="s">
        <v>113</v>
      </c>
      <c r="U24" s="162">
        <v>0.34899999999999998</v>
      </c>
      <c r="V24" s="162">
        <f>ROUND(E24*U24,2)</f>
        <v>52.03</v>
      </c>
      <c r="W24" s="162"/>
      <c r="X24" s="162" t="s">
        <v>114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115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4" t="s">
        <v>146</v>
      </c>
      <c r="D25" s="164"/>
      <c r="E25" s="165">
        <v>6.34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117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4" t="s">
        <v>147</v>
      </c>
      <c r="D26" s="164"/>
      <c r="E26" s="165">
        <v>6.11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117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194" t="s">
        <v>148</v>
      </c>
      <c r="D27" s="164"/>
      <c r="E27" s="165">
        <v>49.1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117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94" t="s">
        <v>149</v>
      </c>
      <c r="D28" s="164"/>
      <c r="E28" s="165">
        <v>5.83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117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4" t="s">
        <v>149</v>
      </c>
      <c r="D29" s="164"/>
      <c r="E29" s="165">
        <v>5.83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117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4" t="s">
        <v>150</v>
      </c>
      <c r="D30" s="164"/>
      <c r="E30" s="165">
        <v>5.83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117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4" t="s">
        <v>150</v>
      </c>
      <c r="D31" s="164"/>
      <c r="E31" s="165">
        <v>5.83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117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4" t="s">
        <v>151</v>
      </c>
      <c r="D32" s="164"/>
      <c r="E32" s="165">
        <v>5.84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117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4" t="s">
        <v>152</v>
      </c>
      <c r="D33" s="164"/>
      <c r="E33" s="165">
        <v>6.42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117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4" t="s">
        <v>153</v>
      </c>
      <c r="D34" s="164"/>
      <c r="E34" s="165">
        <v>5.72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117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4" t="s">
        <v>154</v>
      </c>
      <c r="D35" s="164"/>
      <c r="E35" s="165">
        <v>27.6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117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4" t="s">
        <v>155</v>
      </c>
      <c r="D36" s="164"/>
      <c r="E36" s="165">
        <v>18.63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117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6">
        <v>9</v>
      </c>
      <c r="B37" s="177" t="s">
        <v>156</v>
      </c>
      <c r="C37" s="193" t="s">
        <v>157</v>
      </c>
      <c r="D37" s="178" t="s">
        <v>111</v>
      </c>
      <c r="E37" s="179">
        <v>25.714259999999999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1.85954</v>
      </c>
      <c r="O37" s="179">
        <f>ROUND(E37*N37,2)</f>
        <v>47.82</v>
      </c>
      <c r="P37" s="179">
        <v>0</v>
      </c>
      <c r="Q37" s="179">
        <f>ROUND(E37*P37,2)</f>
        <v>0</v>
      </c>
      <c r="R37" s="181" t="s">
        <v>158</v>
      </c>
      <c r="S37" s="181" t="s">
        <v>133</v>
      </c>
      <c r="T37" s="182" t="s">
        <v>113</v>
      </c>
      <c r="U37" s="162">
        <v>4.5720000000000001</v>
      </c>
      <c r="V37" s="162">
        <f>ROUND(E37*U37,2)</f>
        <v>117.57</v>
      </c>
      <c r="W37" s="162"/>
      <c r="X37" s="162" t="s">
        <v>114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115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256" t="s">
        <v>159</v>
      </c>
      <c r="D38" s="257"/>
      <c r="E38" s="257"/>
      <c r="F38" s="257"/>
      <c r="G38" s="257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135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4" t="s">
        <v>160</v>
      </c>
      <c r="D39" s="164"/>
      <c r="E39" s="165">
        <v>1.5840000000000001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117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4" t="s">
        <v>161</v>
      </c>
      <c r="D40" s="164"/>
      <c r="E40" s="165">
        <v>1.52807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117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4" t="s">
        <v>162</v>
      </c>
      <c r="D41" s="164"/>
      <c r="E41" s="165">
        <v>12.276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117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4" t="s">
        <v>163</v>
      </c>
      <c r="D42" s="164"/>
      <c r="E42" s="165">
        <v>1.45827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117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4" t="s">
        <v>163</v>
      </c>
      <c r="D43" s="164"/>
      <c r="E43" s="165">
        <v>1.45827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117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4" t="s">
        <v>164</v>
      </c>
      <c r="D44" s="164"/>
      <c r="E44" s="165">
        <v>1.4577800000000001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117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4" t="s">
        <v>164</v>
      </c>
      <c r="D45" s="164"/>
      <c r="E45" s="165">
        <v>1.4577800000000001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117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94" t="s">
        <v>165</v>
      </c>
      <c r="D46" s="164"/>
      <c r="E46" s="165">
        <v>1.4587699999999999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117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4" t="s">
        <v>166</v>
      </c>
      <c r="D47" s="164"/>
      <c r="E47" s="165">
        <v>1.6047899999999999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117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4" t="s">
        <v>167</v>
      </c>
      <c r="D48" s="164"/>
      <c r="E48" s="165">
        <v>1.43055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117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76">
        <v>10</v>
      </c>
      <c r="B49" s="177" t="s">
        <v>168</v>
      </c>
      <c r="C49" s="193" t="s">
        <v>169</v>
      </c>
      <c r="D49" s="178" t="s">
        <v>111</v>
      </c>
      <c r="E49" s="179">
        <v>6.8054699999999997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79">
        <v>1.8580000000000001</v>
      </c>
      <c r="O49" s="179">
        <f>ROUND(E49*N49,2)</f>
        <v>12.64</v>
      </c>
      <c r="P49" s="179">
        <v>0</v>
      </c>
      <c r="Q49" s="179">
        <f>ROUND(E49*P49,2)</f>
        <v>0</v>
      </c>
      <c r="R49" s="181"/>
      <c r="S49" s="181" t="s">
        <v>112</v>
      </c>
      <c r="T49" s="182" t="s">
        <v>113</v>
      </c>
      <c r="U49" s="162">
        <v>5.05</v>
      </c>
      <c r="V49" s="162">
        <f>ROUND(E49*U49,2)</f>
        <v>34.369999999999997</v>
      </c>
      <c r="W49" s="162"/>
      <c r="X49" s="162" t="s">
        <v>114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115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94" t="s">
        <v>170</v>
      </c>
      <c r="D50" s="164"/>
      <c r="E50" s="165">
        <v>6.46875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117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4" t="s">
        <v>171</v>
      </c>
      <c r="D51" s="164"/>
      <c r="E51" s="165">
        <v>-1.44072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117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6" t="s">
        <v>172</v>
      </c>
      <c r="D52" s="166"/>
      <c r="E52" s="167">
        <v>5.0280300000000002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117</v>
      </c>
      <c r="AH52" s="151">
        <v>1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4" t="s">
        <v>173</v>
      </c>
      <c r="D53" s="164"/>
      <c r="E53" s="165">
        <v>3.1438100000000002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117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4" t="s">
        <v>174</v>
      </c>
      <c r="D54" s="164"/>
      <c r="E54" s="165">
        <v>-1.3663700000000001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117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6" t="s">
        <v>172</v>
      </c>
      <c r="D55" s="166"/>
      <c r="E55" s="167">
        <v>1.7774399999999999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117</v>
      </c>
      <c r="AH55" s="151">
        <v>1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83">
        <v>11</v>
      </c>
      <c r="B56" s="184" t="s">
        <v>175</v>
      </c>
      <c r="C56" s="195" t="s">
        <v>176</v>
      </c>
      <c r="D56" s="185" t="s">
        <v>177</v>
      </c>
      <c r="E56" s="186">
        <v>16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21</v>
      </c>
      <c r="M56" s="188">
        <f>G56*(1+L56/100)</f>
        <v>0</v>
      </c>
      <c r="N56" s="186">
        <v>4.104E-2</v>
      </c>
      <c r="O56" s="186">
        <f>ROUND(E56*N56,2)</f>
        <v>0.66</v>
      </c>
      <c r="P56" s="186">
        <v>0</v>
      </c>
      <c r="Q56" s="186">
        <f>ROUND(E56*P56,2)</f>
        <v>0</v>
      </c>
      <c r="R56" s="188"/>
      <c r="S56" s="188" t="s">
        <v>112</v>
      </c>
      <c r="T56" s="189" t="s">
        <v>113</v>
      </c>
      <c r="U56" s="162">
        <v>0.11</v>
      </c>
      <c r="V56" s="162">
        <f>ROUND(E56*U56,2)</f>
        <v>1.76</v>
      </c>
      <c r="W56" s="162"/>
      <c r="X56" s="162" t="s">
        <v>114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115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83">
        <v>12</v>
      </c>
      <c r="B57" s="184" t="s">
        <v>175</v>
      </c>
      <c r="C57" s="195" t="s">
        <v>178</v>
      </c>
      <c r="D57" s="185" t="s">
        <v>177</v>
      </c>
      <c r="E57" s="186">
        <v>3</v>
      </c>
      <c r="F57" s="187"/>
      <c r="G57" s="188">
        <f>ROUND(E57*F57,2)</f>
        <v>0</v>
      </c>
      <c r="H57" s="187"/>
      <c r="I57" s="188">
        <f>ROUND(E57*H57,2)</f>
        <v>0</v>
      </c>
      <c r="J57" s="187"/>
      <c r="K57" s="188">
        <f>ROUND(E57*J57,2)</f>
        <v>0</v>
      </c>
      <c r="L57" s="188">
        <v>21</v>
      </c>
      <c r="M57" s="188">
        <f>G57*(1+L57/100)</f>
        <v>0</v>
      </c>
      <c r="N57" s="186">
        <v>4.104E-2</v>
      </c>
      <c r="O57" s="186">
        <f>ROUND(E57*N57,2)</f>
        <v>0.12</v>
      </c>
      <c r="P57" s="186">
        <v>0</v>
      </c>
      <c r="Q57" s="186">
        <f>ROUND(E57*P57,2)</f>
        <v>0</v>
      </c>
      <c r="R57" s="188"/>
      <c r="S57" s="188" t="s">
        <v>112</v>
      </c>
      <c r="T57" s="189" t="s">
        <v>113</v>
      </c>
      <c r="U57" s="162">
        <v>0.11</v>
      </c>
      <c r="V57" s="162">
        <f>ROUND(E57*U57,2)</f>
        <v>0.33</v>
      </c>
      <c r="W57" s="162"/>
      <c r="X57" s="162" t="s">
        <v>179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6">
        <v>13</v>
      </c>
      <c r="B58" s="177" t="s">
        <v>181</v>
      </c>
      <c r="C58" s="193" t="s">
        <v>182</v>
      </c>
      <c r="D58" s="178" t="s">
        <v>183</v>
      </c>
      <c r="E58" s="179">
        <v>51.948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79">
        <v>5.3670000000000002E-2</v>
      </c>
      <c r="O58" s="179">
        <f>ROUND(E58*N58,2)</f>
        <v>2.79</v>
      </c>
      <c r="P58" s="179">
        <v>0</v>
      </c>
      <c r="Q58" s="179">
        <f>ROUND(E58*P58,2)</f>
        <v>0</v>
      </c>
      <c r="R58" s="181"/>
      <c r="S58" s="181" t="s">
        <v>112</v>
      </c>
      <c r="T58" s="182" t="s">
        <v>113</v>
      </c>
      <c r="U58" s="162">
        <v>0.23899999999999999</v>
      </c>
      <c r="V58" s="162">
        <f>ROUND(E58*U58,2)</f>
        <v>12.42</v>
      </c>
      <c r="W58" s="162"/>
      <c r="X58" s="162" t="s">
        <v>114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115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4" t="s">
        <v>184</v>
      </c>
      <c r="D59" s="164"/>
      <c r="E59" s="165">
        <v>51.95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117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6">
        <v>14</v>
      </c>
      <c r="B60" s="177" t="s">
        <v>185</v>
      </c>
      <c r="C60" s="193" t="s">
        <v>186</v>
      </c>
      <c r="D60" s="178" t="s">
        <v>111</v>
      </c>
      <c r="E60" s="179">
        <v>2.0484399999999998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79">
        <v>2.53999</v>
      </c>
      <c r="O60" s="179">
        <f>ROUND(E60*N60,2)</f>
        <v>5.2</v>
      </c>
      <c r="P60" s="179">
        <v>0</v>
      </c>
      <c r="Q60" s="179">
        <f>ROUND(E60*P60,2)</f>
        <v>0</v>
      </c>
      <c r="R60" s="181" t="s">
        <v>158</v>
      </c>
      <c r="S60" s="181" t="s">
        <v>133</v>
      </c>
      <c r="T60" s="182" t="s">
        <v>187</v>
      </c>
      <c r="U60" s="162">
        <v>2.3039999999999998</v>
      </c>
      <c r="V60" s="162">
        <f>ROUND(E60*U60,2)</f>
        <v>4.72</v>
      </c>
      <c r="W60" s="162"/>
      <c r="X60" s="162" t="s">
        <v>114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115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56" t="s">
        <v>188</v>
      </c>
      <c r="D61" s="257"/>
      <c r="E61" s="257"/>
      <c r="F61" s="257"/>
      <c r="G61" s="257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135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90" t="str">
        <f>C61</f>
        <v>táhel, rámových stojek, vzpěr (bez výztuže), s pomocným lešením o výšce podlahy do 1,90 m a pro zatížení do 1,5 kPa,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4" t="s">
        <v>189</v>
      </c>
      <c r="D62" s="164"/>
      <c r="E62" s="165">
        <v>1.07813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117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4" t="s">
        <v>190</v>
      </c>
      <c r="D63" s="164"/>
      <c r="E63" s="165">
        <v>0.97031000000000001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117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5">
      <c r="A64" s="169" t="s">
        <v>107</v>
      </c>
      <c r="B64" s="170" t="s">
        <v>66</v>
      </c>
      <c r="C64" s="192" t="s">
        <v>67</v>
      </c>
      <c r="D64" s="171"/>
      <c r="E64" s="172"/>
      <c r="F64" s="173"/>
      <c r="G64" s="173">
        <f>SUMIF(AG65:AG66,"&lt;&gt;NOR",G65:G66)</f>
        <v>0</v>
      </c>
      <c r="H64" s="173"/>
      <c r="I64" s="173">
        <f>SUM(I65:I66)</f>
        <v>0</v>
      </c>
      <c r="J64" s="173"/>
      <c r="K64" s="173">
        <f>SUM(K65:K66)</f>
        <v>0</v>
      </c>
      <c r="L64" s="173"/>
      <c r="M64" s="173">
        <f>SUM(M65:M66)</f>
        <v>0</v>
      </c>
      <c r="N64" s="172"/>
      <c r="O64" s="172">
        <f>SUM(O65:O66)</f>
        <v>5.13</v>
      </c>
      <c r="P64" s="172"/>
      <c r="Q64" s="172">
        <f>SUM(Q65:Q66)</f>
        <v>0</v>
      </c>
      <c r="R64" s="173"/>
      <c r="S64" s="173"/>
      <c r="T64" s="174"/>
      <c r="U64" s="168"/>
      <c r="V64" s="168">
        <f>SUM(V65:V66)</f>
        <v>187.85</v>
      </c>
      <c r="W64" s="168"/>
      <c r="X64" s="168"/>
      <c r="AG64" t="s">
        <v>108</v>
      </c>
    </row>
    <row r="65" spans="1:60" outlineLevel="1" x14ac:dyDescent="0.25">
      <c r="A65" s="176">
        <v>15</v>
      </c>
      <c r="B65" s="177" t="s">
        <v>191</v>
      </c>
      <c r="C65" s="193" t="s">
        <v>192</v>
      </c>
      <c r="D65" s="178" t="s">
        <v>145</v>
      </c>
      <c r="E65" s="179">
        <v>298.17408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79">
        <v>1.7219999999999999E-2</v>
      </c>
      <c r="O65" s="179">
        <f>ROUND(E65*N65,2)</f>
        <v>5.13</v>
      </c>
      <c r="P65" s="179">
        <v>0</v>
      </c>
      <c r="Q65" s="179">
        <f>ROUND(E65*P65,2)</f>
        <v>0</v>
      </c>
      <c r="R65" s="181"/>
      <c r="S65" s="181" t="s">
        <v>112</v>
      </c>
      <c r="T65" s="182" t="s">
        <v>113</v>
      </c>
      <c r="U65" s="162">
        <v>0.63</v>
      </c>
      <c r="V65" s="162">
        <f>ROUND(E65*U65,2)</f>
        <v>187.85</v>
      </c>
      <c r="W65" s="162"/>
      <c r="X65" s="162" t="s">
        <v>114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115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4" t="s">
        <v>193</v>
      </c>
      <c r="D66" s="164"/>
      <c r="E66" s="165">
        <v>298.17408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117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5">
      <c r="A67" s="169" t="s">
        <v>107</v>
      </c>
      <c r="B67" s="170" t="s">
        <v>70</v>
      </c>
      <c r="C67" s="192" t="s">
        <v>71</v>
      </c>
      <c r="D67" s="171"/>
      <c r="E67" s="172"/>
      <c r="F67" s="173"/>
      <c r="G67" s="173">
        <f>SUMIF(AG68:AG68,"&lt;&gt;NOR",G68:G68)</f>
        <v>0</v>
      </c>
      <c r="H67" s="173"/>
      <c r="I67" s="173">
        <f>SUM(I68:I68)</f>
        <v>0</v>
      </c>
      <c r="J67" s="173"/>
      <c r="K67" s="173">
        <f>SUM(K68:K68)</f>
        <v>0</v>
      </c>
      <c r="L67" s="173"/>
      <c r="M67" s="173">
        <f>SUM(M68:M68)</f>
        <v>0</v>
      </c>
      <c r="N67" s="172"/>
      <c r="O67" s="172">
        <f>SUM(O68:O68)</f>
        <v>0</v>
      </c>
      <c r="P67" s="172"/>
      <c r="Q67" s="172">
        <f>SUM(Q68:Q68)</f>
        <v>0</v>
      </c>
      <c r="R67" s="173"/>
      <c r="S67" s="173"/>
      <c r="T67" s="174"/>
      <c r="U67" s="168"/>
      <c r="V67" s="168">
        <f>SUM(V68:V68)</f>
        <v>201.34</v>
      </c>
      <c r="W67" s="168"/>
      <c r="X67" s="168"/>
      <c r="AG67" t="s">
        <v>108</v>
      </c>
    </row>
    <row r="68" spans="1:60" outlineLevel="1" x14ac:dyDescent="0.25">
      <c r="A68" s="183">
        <v>16</v>
      </c>
      <c r="B68" s="184" t="s">
        <v>194</v>
      </c>
      <c r="C68" s="195" t="s">
        <v>195</v>
      </c>
      <c r="D68" s="185" t="s">
        <v>128</v>
      </c>
      <c r="E68" s="186">
        <v>214.52905000000001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112</v>
      </c>
      <c r="T68" s="189" t="s">
        <v>113</v>
      </c>
      <c r="U68" s="162">
        <v>0.9385</v>
      </c>
      <c r="V68" s="162">
        <f>ROUND(E68*U68,2)</f>
        <v>201.34</v>
      </c>
      <c r="W68" s="162"/>
      <c r="X68" s="162" t="s">
        <v>114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5">
      <c r="A69" s="169" t="s">
        <v>107</v>
      </c>
      <c r="B69" s="170" t="s">
        <v>72</v>
      </c>
      <c r="C69" s="192" t="s">
        <v>73</v>
      </c>
      <c r="D69" s="171"/>
      <c r="E69" s="172"/>
      <c r="F69" s="173"/>
      <c r="G69" s="173">
        <f>SUMIF(AG70:AG77,"&lt;&gt;NOR",G70:G77)</f>
        <v>0</v>
      </c>
      <c r="H69" s="173"/>
      <c r="I69" s="173">
        <f>SUM(I70:I77)</f>
        <v>0</v>
      </c>
      <c r="J69" s="173"/>
      <c r="K69" s="173">
        <f>SUM(K70:K77)</f>
        <v>0</v>
      </c>
      <c r="L69" s="173"/>
      <c r="M69" s="173">
        <f>SUM(M70:M77)</f>
        <v>0</v>
      </c>
      <c r="N69" s="172"/>
      <c r="O69" s="172">
        <f>SUM(O70:O77)</f>
        <v>0.27</v>
      </c>
      <c r="P69" s="172"/>
      <c r="Q69" s="172">
        <f>SUM(Q70:Q77)</f>
        <v>0</v>
      </c>
      <c r="R69" s="173"/>
      <c r="S69" s="173"/>
      <c r="T69" s="174"/>
      <c r="U69" s="168"/>
      <c r="V69" s="168">
        <f>SUM(V70:V77)</f>
        <v>44.129999999999995</v>
      </c>
      <c r="W69" s="168"/>
      <c r="X69" s="168"/>
      <c r="AG69" t="s">
        <v>108</v>
      </c>
    </row>
    <row r="70" spans="1:60" outlineLevel="1" x14ac:dyDescent="0.25">
      <c r="A70" s="176">
        <v>17</v>
      </c>
      <c r="B70" s="177" t="s">
        <v>197</v>
      </c>
      <c r="C70" s="193" t="s">
        <v>198</v>
      </c>
      <c r="D70" s="178" t="s">
        <v>145</v>
      </c>
      <c r="E70" s="179">
        <v>61.829250000000002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3.6800000000000001E-3</v>
      </c>
      <c r="O70" s="179">
        <f>ROUND(E70*N70,2)</f>
        <v>0.23</v>
      </c>
      <c r="P70" s="179">
        <v>0</v>
      </c>
      <c r="Q70" s="179">
        <f>ROUND(E70*P70,2)</f>
        <v>0</v>
      </c>
      <c r="R70" s="181"/>
      <c r="S70" s="181" t="s">
        <v>112</v>
      </c>
      <c r="T70" s="182" t="s">
        <v>113</v>
      </c>
      <c r="U70" s="162">
        <v>0.39</v>
      </c>
      <c r="V70" s="162">
        <f>ROUND(E70*U70,2)</f>
        <v>24.11</v>
      </c>
      <c r="W70" s="162"/>
      <c r="X70" s="162" t="s">
        <v>114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115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4" t="s">
        <v>199</v>
      </c>
      <c r="D71" s="164"/>
      <c r="E71" s="165">
        <v>61.829250000000002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117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0.399999999999999" outlineLevel="1" x14ac:dyDescent="0.25">
      <c r="A72" s="176">
        <v>18</v>
      </c>
      <c r="B72" s="177" t="s">
        <v>200</v>
      </c>
      <c r="C72" s="193" t="s">
        <v>201</v>
      </c>
      <c r="D72" s="178" t="s">
        <v>145</v>
      </c>
      <c r="E72" s="179">
        <v>58.884999999999998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79">
        <v>8.0000000000000007E-5</v>
      </c>
      <c r="O72" s="179">
        <f>ROUND(E72*N72,2)</f>
        <v>0</v>
      </c>
      <c r="P72" s="179">
        <v>0</v>
      </c>
      <c r="Q72" s="179">
        <f>ROUND(E72*P72,2)</f>
        <v>0</v>
      </c>
      <c r="R72" s="181" t="s">
        <v>202</v>
      </c>
      <c r="S72" s="181" t="s">
        <v>133</v>
      </c>
      <c r="T72" s="182" t="s">
        <v>113</v>
      </c>
      <c r="U72" s="162">
        <v>0.34</v>
      </c>
      <c r="V72" s="162">
        <f>ROUND(E72*U72,2)</f>
        <v>20.02</v>
      </c>
      <c r="W72" s="162"/>
      <c r="X72" s="162" t="s">
        <v>114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115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4" t="s">
        <v>203</v>
      </c>
      <c r="D73" s="164"/>
      <c r="E73" s="165">
        <v>58.884999999999998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117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0.399999999999999" outlineLevel="1" x14ac:dyDescent="0.25">
      <c r="A74" s="176">
        <v>19</v>
      </c>
      <c r="B74" s="177" t="s">
        <v>204</v>
      </c>
      <c r="C74" s="193" t="s">
        <v>205</v>
      </c>
      <c r="D74" s="178" t="s">
        <v>145</v>
      </c>
      <c r="E74" s="179">
        <v>70.662000000000006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79">
        <v>5.5000000000000003E-4</v>
      </c>
      <c r="O74" s="179">
        <f>ROUND(E74*N74,2)</f>
        <v>0.04</v>
      </c>
      <c r="P74" s="179">
        <v>0</v>
      </c>
      <c r="Q74" s="179">
        <f>ROUND(E74*P74,2)</f>
        <v>0</v>
      </c>
      <c r="R74" s="181" t="s">
        <v>139</v>
      </c>
      <c r="S74" s="181" t="s">
        <v>133</v>
      </c>
      <c r="T74" s="182" t="s">
        <v>113</v>
      </c>
      <c r="U74" s="162">
        <v>0</v>
      </c>
      <c r="V74" s="162">
        <f>ROUND(E74*U74,2)</f>
        <v>0</v>
      </c>
      <c r="W74" s="162"/>
      <c r="X74" s="162" t="s">
        <v>140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141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4" t="s">
        <v>206</v>
      </c>
      <c r="D75" s="164"/>
      <c r="E75" s="165">
        <v>70.662000000000006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117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>
        <v>20</v>
      </c>
      <c r="B76" s="159" t="s">
        <v>207</v>
      </c>
      <c r="C76" s="197" t="s">
        <v>208</v>
      </c>
      <c r="D76" s="160" t="s">
        <v>0</v>
      </c>
      <c r="E76" s="191"/>
      <c r="F76" s="163"/>
      <c r="G76" s="162">
        <f>ROUND(E76*F76,2)</f>
        <v>0</v>
      </c>
      <c r="H76" s="163"/>
      <c r="I76" s="162">
        <f>ROUND(E76*H76,2)</f>
        <v>0</v>
      </c>
      <c r="J76" s="163"/>
      <c r="K76" s="162">
        <f>ROUND(E76*J76,2)</f>
        <v>0</v>
      </c>
      <c r="L76" s="162">
        <v>21</v>
      </c>
      <c r="M76" s="162">
        <f>G76*(1+L76/100)</f>
        <v>0</v>
      </c>
      <c r="N76" s="161">
        <v>0</v>
      </c>
      <c r="O76" s="161">
        <f>ROUND(E76*N76,2)</f>
        <v>0</v>
      </c>
      <c r="P76" s="161">
        <v>0</v>
      </c>
      <c r="Q76" s="161">
        <f>ROUND(E76*P76,2)</f>
        <v>0</v>
      </c>
      <c r="R76" s="162" t="s">
        <v>202</v>
      </c>
      <c r="S76" s="162" t="s">
        <v>133</v>
      </c>
      <c r="T76" s="162" t="s">
        <v>113</v>
      </c>
      <c r="U76" s="162">
        <v>0</v>
      </c>
      <c r="V76" s="162">
        <f>ROUND(E76*U76,2)</f>
        <v>0</v>
      </c>
      <c r="W76" s="162"/>
      <c r="X76" s="162" t="s">
        <v>209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210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258" t="s">
        <v>211</v>
      </c>
      <c r="D77" s="259"/>
      <c r="E77" s="259"/>
      <c r="F77" s="259"/>
      <c r="G77" s="259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135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5">
      <c r="A78" s="169" t="s">
        <v>107</v>
      </c>
      <c r="B78" s="170" t="s">
        <v>74</v>
      </c>
      <c r="C78" s="192" t="s">
        <v>75</v>
      </c>
      <c r="D78" s="171"/>
      <c r="E78" s="172"/>
      <c r="F78" s="173"/>
      <c r="G78" s="173">
        <f>SUMIF(AG79:AG83,"&lt;&gt;NOR",G79:G83)</f>
        <v>0</v>
      </c>
      <c r="H78" s="173"/>
      <c r="I78" s="173">
        <f>SUM(I79:I83)</f>
        <v>0</v>
      </c>
      <c r="J78" s="173"/>
      <c r="K78" s="173">
        <f>SUM(K79:K83)</f>
        <v>0</v>
      </c>
      <c r="L78" s="173"/>
      <c r="M78" s="173">
        <f>SUM(M79:M83)</f>
        <v>0</v>
      </c>
      <c r="N78" s="172"/>
      <c r="O78" s="172">
        <f>SUM(O79:O83)</f>
        <v>0</v>
      </c>
      <c r="P78" s="172"/>
      <c r="Q78" s="172">
        <f>SUM(Q79:Q83)</f>
        <v>0</v>
      </c>
      <c r="R78" s="173"/>
      <c r="S78" s="173"/>
      <c r="T78" s="174"/>
      <c r="U78" s="168"/>
      <c r="V78" s="168">
        <f>SUM(V79:V83)</f>
        <v>0</v>
      </c>
      <c r="W78" s="168"/>
      <c r="X78" s="168"/>
      <c r="AG78" t="s">
        <v>108</v>
      </c>
    </row>
    <row r="79" spans="1:60" outlineLevel="1" x14ac:dyDescent="0.25">
      <c r="A79" s="183">
        <v>21</v>
      </c>
      <c r="B79" s="184" t="s">
        <v>212</v>
      </c>
      <c r="C79" s="195" t="s">
        <v>213</v>
      </c>
      <c r="D79" s="185" t="s">
        <v>214</v>
      </c>
      <c r="E79" s="186">
        <v>1</v>
      </c>
      <c r="F79" s="187"/>
      <c r="G79" s="188">
        <f>ROUND(E79*F79,2)</f>
        <v>0</v>
      </c>
      <c r="H79" s="187"/>
      <c r="I79" s="188">
        <f>ROUND(E79*H79,2)</f>
        <v>0</v>
      </c>
      <c r="J79" s="187"/>
      <c r="K79" s="188">
        <f>ROUND(E79*J79,2)</f>
        <v>0</v>
      </c>
      <c r="L79" s="188">
        <v>21</v>
      </c>
      <c r="M79" s="188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8"/>
      <c r="S79" s="188" t="s">
        <v>112</v>
      </c>
      <c r="T79" s="189" t="s">
        <v>215</v>
      </c>
      <c r="U79" s="162">
        <v>0</v>
      </c>
      <c r="V79" s="162">
        <f>ROUND(E79*U79,2)</f>
        <v>0</v>
      </c>
      <c r="W79" s="162"/>
      <c r="X79" s="162" t="s">
        <v>114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115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83">
        <v>22</v>
      </c>
      <c r="B80" s="184" t="s">
        <v>216</v>
      </c>
      <c r="C80" s="195" t="s">
        <v>217</v>
      </c>
      <c r="D80" s="185" t="s">
        <v>214</v>
      </c>
      <c r="E80" s="186">
        <v>1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8"/>
      <c r="S80" s="188" t="s">
        <v>112</v>
      </c>
      <c r="T80" s="189" t="s">
        <v>113</v>
      </c>
      <c r="U80" s="162">
        <v>0</v>
      </c>
      <c r="V80" s="162">
        <f>ROUND(E80*U80,2)</f>
        <v>0</v>
      </c>
      <c r="W80" s="162"/>
      <c r="X80" s="162" t="s">
        <v>114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115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6">
        <v>23</v>
      </c>
      <c r="B81" s="177" t="s">
        <v>218</v>
      </c>
      <c r="C81" s="193" t="s">
        <v>219</v>
      </c>
      <c r="D81" s="178" t="s">
        <v>214</v>
      </c>
      <c r="E81" s="179">
        <v>1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112</v>
      </c>
      <c r="T81" s="182" t="s">
        <v>113</v>
      </c>
      <c r="U81" s="162">
        <v>0</v>
      </c>
      <c r="V81" s="162">
        <f>ROUND(E81*U81,2)</f>
        <v>0</v>
      </c>
      <c r="W81" s="162"/>
      <c r="X81" s="162" t="s">
        <v>114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115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>
        <v>24</v>
      </c>
      <c r="B82" s="159" t="s">
        <v>220</v>
      </c>
      <c r="C82" s="197" t="s">
        <v>221</v>
      </c>
      <c r="D82" s="160" t="s">
        <v>0</v>
      </c>
      <c r="E82" s="191"/>
      <c r="F82" s="163"/>
      <c r="G82" s="162">
        <f>ROUND(E82*F82,2)</f>
        <v>0</v>
      </c>
      <c r="H82" s="163"/>
      <c r="I82" s="162">
        <f>ROUND(E82*H82,2)</f>
        <v>0</v>
      </c>
      <c r="J82" s="163"/>
      <c r="K82" s="162">
        <f>ROUND(E82*J82,2)</f>
        <v>0</v>
      </c>
      <c r="L82" s="162">
        <v>21</v>
      </c>
      <c r="M82" s="162">
        <f>G82*(1+L82/100)</f>
        <v>0</v>
      </c>
      <c r="N82" s="161">
        <v>0</v>
      </c>
      <c r="O82" s="161">
        <f>ROUND(E82*N82,2)</f>
        <v>0</v>
      </c>
      <c r="P82" s="161">
        <v>0</v>
      </c>
      <c r="Q82" s="161">
        <f>ROUND(E82*P82,2)</f>
        <v>0</v>
      </c>
      <c r="R82" s="162" t="s">
        <v>222</v>
      </c>
      <c r="S82" s="162" t="s">
        <v>133</v>
      </c>
      <c r="T82" s="162" t="s">
        <v>187</v>
      </c>
      <c r="U82" s="162">
        <v>0</v>
      </c>
      <c r="V82" s="162">
        <f>ROUND(E82*U82,2)</f>
        <v>0</v>
      </c>
      <c r="W82" s="162"/>
      <c r="X82" s="162" t="s">
        <v>209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210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258" t="s">
        <v>223</v>
      </c>
      <c r="D83" s="259"/>
      <c r="E83" s="259"/>
      <c r="F83" s="259"/>
      <c r="G83" s="259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135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5">
      <c r="A84" s="3"/>
      <c r="B84" s="4"/>
      <c r="C84" s="198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94</v>
      </c>
    </row>
    <row r="85" spans="1:60" x14ac:dyDescent="0.25">
      <c r="A85" s="154"/>
      <c r="B85" s="155" t="s">
        <v>29</v>
      </c>
      <c r="C85" s="199"/>
      <c r="D85" s="156"/>
      <c r="E85" s="157"/>
      <c r="F85" s="157"/>
      <c r="G85" s="175">
        <f>G8+G23+G64+G67+G69+G78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224</v>
      </c>
    </row>
    <row r="86" spans="1:60" x14ac:dyDescent="0.25">
      <c r="C86" s="200"/>
      <c r="D86" s="10"/>
      <c r="AG86" t="s">
        <v>225</v>
      </c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pDD/fqdD/mghImtxSneKuyhP+lD2pVnPrNiTM0Gmy2ZR7j6xnb7tzznnmBZyqp514gE/sw3pdKAzRWRabWziQ==" saltValue="ZkkBeF0TBtHnrSCLSJFUIw==" spinCount="100000" sheet="1"/>
  <mergeCells count="9">
    <mergeCell ref="C61:G61"/>
    <mergeCell ref="C77:G77"/>
    <mergeCell ref="C83:G83"/>
    <mergeCell ref="A1:G1"/>
    <mergeCell ref="C2:G2"/>
    <mergeCell ref="C3:G3"/>
    <mergeCell ref="C4:G4"/>
    <mergeCell ref="C19:G19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9522-EEC2-444C-A0A9-A71A6CC297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0" t="s">
        <v>81</v>
      </c>
      <c r="B1" s="260"/>
      <c r="C1" s="260"/>
      <c r="D1" s="260"/>
      <c r="E1" s="260"/>
      <c r="F1" s="260"/>
      <c r="G1" s="260"/>
      <c r="AG1" t="s">
        <v>82</v>
      </c>
    </row>
    <row r="2" spans="1:60" ht="24.9" customHeight="1" x14ac:dyDescent="0.25">
      <c r="A2" s="143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83</v>
      </c>
    </row>
    <row r="3" spans="1:60" ht="24.9" customHeight="1" x14ac:dyDescent="0.25">
      <c r="A3" s="143" t="s">
        <v>8</v>
      </c>
      <c r="B3" s="49" t="s">
        <v>47</v>
      </c>
      <c r="C3" s="261" t="s">
        <v>44</v>
      </c>
      <c r="D3" s="262"/>
      <c r="E3" s="262"/>
      <c r="F3" s="262"/>
      <c r="G3" s="263"/>
      <c r="AC3" s="125" t="s">
        <v>83</v>
      </c>
      <c r="AG3" t="s">
        <v>84</v>
      </c>
    </row>
    <row r="4" spans="1:60" ht="24.9" customHeight="1" x14ac:dyDescent="0.25">
      <c r="A4" s="144" t="s">
        <v>9</v>
      </c>
      <c r="B4" s="145" t="s">
        <v>49</v>
      </c>
      <c r="C4" s="264" t="s">
        <v>50</v>
      </c>
      <c r="D4" s="265"/>
      <c r="E4" s="265"/>
      <c r="F4" s="265"/>
      <c r="G4" s="266"/>
      <c r="AG4" t="s">
        <v>85</v>
      </c>
    </row>
    <row r="5" spans="1:60" x14ac:dyDescent="0.25">
      <c r="D5" s="10"/>
    </row>
    <row r="6" spans="1:60" ht="39.6" x14ac:dyDescent="0.25">
      <c r="A6" s="147" t="s">
        <v>86</v>
      </c>
      <c r="B6" s="149" t="s">
        <v>87</v>
      </c>
      <c r="C6" s="149" t="s">
        <v>88</v>
      </c>
      <c r="D6" s="148" t="s">
        <v>89</v>
      </c>
      <c r="E6" s="147" t="s">
        <v>90</v>
      </c>
      <c r="F6" s="146" t="s">
        <v>91</v>
      </c>
      <c r="G6" s="147" t="s">
        <v>29</v>
      </c>
      <c r="H6" s="150" t="s">
        <v>30</v>
      </c>
      <c r="I6" s="150" t="s">
        <v>92</v>
      </c>
      <c r="J6" s="150" t="s">
        <v>31</v>
      </c>
      <c r="K6" s="150" t="s">
        <v>93</v>
      </c>
      <c r="L6" s="150" t="s">
        <v>94</v>
      </c>
      <c r="M6" s="150" t="s">
        <v>95</v>
      </c>
      <c r="N6" s="150" t="s">
        <v>96</v>
      </c>
      <c r="O6" s="150" t="s">
        <v>97</v>
      </c>
      <c r="P6" s="150" t="s">
        <v>98</v>
      </c>
      <c r="Q6" s="150" t="s">
        <v>99</v>
      </c>
      <c r="R6" s="150" t="s">
        <v>100</v>
      </c>
      <c r="S6" s="150" t="s">
        <v>101</v>
      </c>
      <c r="T6" s="150" t="s">
        <v>102</v>
      </c>
      <c r="U6" s="150" t="s">
        <v>103</v>
      </c>
      <c r="V6" s="150" t="s">
        <v>104</v>
      </c>
      <c r="W6" s="150" t="s">
        <v>105</v>
      </c>
      <c r="X6" s="150" t="s">
        <v>106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5">
      <c r="A8" s="169" t="s">
        <v>107</v>
      </c>
      <c r="B8" s="170" t="s">
        <v>68</v>
      </c>
      <c r="C8" s="192" t="s">
        <v>69</v>
      </c>
      <c r="D8" s="171"/>
      <c r="E8" s="172"/>
      <c r="F8" s="173"/>
      <c r="G8" s="173">
        <f>SUMIF(AG9:AG18,"&lt;&gt;NOR",G9:G18)</f>
        <v>0</v>
      </c>
      <c r="H8" s="173"/>
      <c r="I8" s="173">
        <f>SUM(I9:I18)</f>
        <v>0</v>
      </c>
      <c r="J8" s="173"/>
      <c r="K8" s="173">
        <f>SUM(K9:K18)</f>
        <v>0</v>
      </c>
      <c r="L8" s="173"/>
      <c r="M8" s="173">
        <f>SUM(M9:M18)</f>
        <v>0</v>
      </c>
      <c r="N8" s="172"/>
      <c r="O8" s="172">
        <f>SUM(O9:O18)</f>
        <v>0.06</v>
      </c>
      <c r="P8" s="172"/>
      <c r="Q8" s="172">
        <f>SUM(Q9:Q18)</f>
        <v>31.75</v>
      </c>
      <c r="R8" s="173"/>
      <c r="S8" s="173"/>
      <c r="T8" s="174"/>
      <c r="U8" s="168"/>
      <c r="V8" s="168">
        <f>SUM(V9:V18)</f>
        <v>33.869999999999997</v>
      </c>
      <c r="W8" s="168"/>
      <c r="X8" s="168"/>
      <c r="AG8" t="s">
        <v>108</v>
      </c>
    </row>
    <row r="9" spans="1:60" outlineLevel="1" x14ac:dyDescent="0.25">
      <c r="A9" s="176">
        <v>1</v>
      </c>
      <c r="B9" s="177" t="s">
        <v>226</v>
      </c>
      <c r="C9" s="193" t="s">
        <v>227</v>
      </c>
      <c r="D9" s="178" t="s">
        <v>111</v>
      </c>
      <c r="E9" s="179">
        <v>13.0215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1.2800000000000001E-3</v>
      </c>
      <c r="O9" s="179">
        <f>ROUND(E9*N9,2)</f>
        <v>0.02</v>
      </c>
      <c r="P9" s="179">
        <v>1.95</v>
      </c>
      <c r="Q9" s="179">
        <f>ROUND(E9*P9,2)</f>
        <v>25.39</v>
      </c>
      <c r="R9" s="181" t="s">
        <v>228</v>
      </c>
      <c r="S9" s="181" t="s">
        <v>133</v>
      </c>
      <c r="T9" s="182" t="s">
        <v>113</v>
      </c>
      <c r="U9" s="162">
        <v>1.7010000000000001</v>
      </c>
      <c r="V9" s="162">
        <f>ROUND(E9*U9,2)</f>
        <v>22.15</v>
      </c>
      <c r="W9" s="162"/>
      <c r="X9" s="162" t="s">
        <v>114</v>
      </c>
      <c r="Y9" s="151"/>
      <c r="Z9" s="151"/>
      <c r="AA9" s="151"/>
      <c r="AB9" s="151"/>
      <c r="AC9" s="151"/>
      <c r="AD9" s="151"/>
      <c r="AE9" s="151"/>
      <c r="AF9" s="151"/>
      <c r="AG9" s="151" t="s">
        <v>115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56" t="s">
        <v>229</v>
      </c>
      <c r="D10" s="257"/>
      <c r="E10" s="257"/>
      <c r="F10" s="257"/>
      <c r="G10" s="25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135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nebo vybourání otvorů průřezové plochy přes 4 m2 ve zdivu nadzákladovém, včetně pomocného lešení o výšce podlahy do 1900 mm a pro zatížení do 1,5 kPa  (150 kg/m2)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4" t="s">
        <v>230</v>
      </c>
      <c r="D11" s="164"/>
      <c r="E11" s="165">
        <v>4.875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117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4" t="s">
        <v>231</v>
      </c>
      <c r="D12" s="164"/>
      <c r="E12" s="165">
        <v>5.859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117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4" t="s">
        <v>232</v>
      </c>
      <c r="D13" s="164"/>
      <c r="E13" s="165">
        <v>2.2875000000000001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1"/>
      <c r="Z13" s="151"/>
      <c r="AA13" s="151"/>
      <c r="AB13" s="151"/>
      <c r="AC13" s="151"/>
      <c r="AD13" s="151"/>
      <c r="AE13" s="151"/>
      <c r="AF13" s="151"/>
      <c r="AG13" s="151" t="s">
        <v>117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6" t="s">
        <v>172</v>
      </c>
      <c r="D14" s="166"/>
      <c r="E14" s="167">
        <v>13.0215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117</v>
      </c>
      <c r="AH14" s="151">
        <v>1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6">
        <v>2</v>
      </c>
      <c r="B15" s="177" t="s">
        <v>233</v>
      </c>
      <c r="C15" s="193" t="s">
        <v>234</v>
      </c>
      <c r="D15" s="178" t="s">
        <v>111</v>
      </c>
      <c r="E15" s="179">
        <v>3.53437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1.2489999999999999E-2</v>
      </c>
      <c r="O15" s="179">
        <f>ROUND(E15*N15,2)</f>
        <v>0.04</v>
      </c>
      <c r="P15" s="179">
        <v>1.8</v>
      </c>
      <c r="Q15" s="179">
        <f>ROUND(E15*P15,2)</f>
        <v>6.36</v>
      </c>
      <c r="R15" s="181" t="s">
        <v>228</v>
      </c>
      <c r="S15" s="181" t="s">
        <v>133</v>
      </c>
      <c r="T15" s="182" t="s">
        <v>113</v>
      </c>
      <c r="U15" s="162">
        <v>3.3149999999999999</v>
      </c>
      <c r="V15" s="162">
        <f>ROUND(E15*U15,2)</f>
        <v>11.72</v>
      </c>
      <c r="W15" s="162"/>
      <c r="X15" s="162" t="s">
        <v>114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1" outlineLevel="1" x14ac:dyDescent="0.25">
      <c r="A16" s="158"/>
      <c r="B16" s="159"/>
      <c r="C16" s="256" t="s">
        <v>229</v>
      </c>
      <c r="D16" s="257"/>
      <c r="E16" s="257"/>
      <c r="F16" s="257"/>
      <c r="G16" s="257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135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90" t="str">
        <f>C16</f>
        <v>nebo vybourání otvorů průřezové plochy přes 4 m2 ve zdivu nadzákladovém, včetně pomocného lešení o výšce podlahy do 1900 mm a pro zatížení do 1,5 kPa  (150 kg/m2)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4" t="s">
        <v>235</v>
      </c>
      <c r="D17" s="164"/>
      <c r="E17" s="165">
        <v>2.3624999999999998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117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4" t="s">
        <v>236</v>
      </c>
      <c r="D18" s="164"/>
      <c r="E18" s="165">
        <v>1.17188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117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9" t="s">
        <v>107</v>
      </c>
      <c r="B19" s="170" t="s">
        <v>76</v>
      </c>
      <c r="C19" s="192" t="s">
        <v>77</v>
      </c>
      <c r="D19" s="171"/>
      <c r="E19" s="172"/>
      <c r="F19" s="173"/>
      <c r="G19" s="173">
        <f>SUMIF(AG20:AG30,"&lt;&gt;NOR",G20:G30)</f>
        <v>0</v>
      </c>
      <c r="H19" s="173"/>
      <c r="I19" s="173">
        <f>SUM(I20:I30)</f>
        <v>0</v>
      </c>
      <c r="J19" s="173"/>
      <c r="K19" s="173">
        <f>SUM(K20:K30)</f>
        <v>0</v>
      </c>
      <c r="L19" s="173"/>
      <c r="M19" s="173">
        <f>SUM(M20:M30)</f>
        <v>0</v>
      </c>
      <c r="N19" s="172"/>
      <c r="O19" s="172">
        <f>SUM(O20:O30)</f>
        <v>0</v>
      </c>
      <c r="P19" s="172"/>
      <c r="Q19" s="172">
        <f>SUM(Q20:Q30)</f>
        <v>0</v>
      </c>
      <c r="R19" s="173"/>
      <c r="S19" s="173"/>
      <c r="T19" s="174"/>
      <c r="U19" s="168"/>
      <c r="V19" s="168">
        <f>SUM(V20:V30)</f>
        <v>54.05</v>
      </c>
      <c r="W19" s="168"/>
      <c r="X19" s="168"/>
      <c r="AG19" t="s">
        <v>108</v>
      </c>
    </row>
    <row r="20" spans="1:60" ht="20.399999999999999" outlineLevel="1" x14ac:dyDescent="0.25">
      <c r="A20" s="176">
        <v>3</v>
      </c>
      <c r="B20" s="177" t="s">
        <v>237</v>
      </c>
      <c r="C20" s="193" t="s">
        <v>238</v>
      </c>
      <c r="D20" s="178" t="s">
        <v>128</v>
      </c>
      <c r="E20" s="179">
        <v>31.753789999999999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 t="s">
        <v>239</v>
      </c>
      <c r="S20" s="181" t="s">
        <v>133</v>
      </c>
      <c r="T20" s="182" t="s">
        <v>113</v>
      </c>
      <c r="U20" s="162">
        <v>0</v>
      </c>
      <c r="V20" s="162">
        <f>ROUND(E20*U20,2)</f>
        <v>0</v>
      </c>
      <c r="W20" s="162"/>
      <c r="X20" s="162" t="s">
        <v>240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241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256" t="s">
        <v>242</v>
      </c>
      <c r="D21" s="257"/>
      <c r="E21" s="257"/>
      <c r="F21" s="257"/>
      <c r="G21" s="25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135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67" t="s">
        <v>243</v>
      </c>
      <c r="D22" s="268"/>
      <c r="E22" s="268"/>
      <c r="F22" s="268"/>
      <c r="G22" s="268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244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267" t="s">
        <v>245</v>
      </c>
      <c r="D23" s="268"/>
      <c r="E23" s="268"/>
      <c r="F23" s="268"/>
      <c r="G23" s="268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244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1" outlineLevel="1" x14ac:dyDescent="0.25">
      <c r="A24" s="158"/>
      <c r="B24" s="159"/>
      <c r="C24" s="267" t="s">
        <v>246</v>
      </c>
      <c r="D24" s="268"/>
      <c r="E24" s="268"/>
      <c r="F24" s="268"/>
      <c r="G24" s="268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244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90" t="str">
        <f>C24</f>
        <v>- při vodorovné dopravě po vodě : vyložení na hromady na suchu nebo na přeložení na dopravní prostředek na suchu do 15 m vodorovně a současně do 4 m svisle,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267" t="s">
        <v>247</v>
      </c>
      <c r="D25" s="268"/>
      <c r="E25" s="268"/>
      <c r="F25" s="268"/>
      <c r="G25" s="268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244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83">
        <v>4</v>
      </c>
      <c r="B26" s="184" t="s">
        <v>248</v>
      </c>
      <c r="C26" s="195" t="s">
        <v>249</v>
      </c>
      <c r="D26" s="185" t="s">
        <v>128</v>
      </c>
      <c r="E26" s="186">
        <v>31.753789999999999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6">
        <v>0</v>
      </c>
      <c r="O26" s="186">
        <f>ROUND(E26*N26,2)</f>
        <v>0</v>
      </c>
      <c r="P26" s="186">
        <v>0</v>
      </c>
      <c r="Q26" s="186">
        <f>ROUND(E26*P26,2)</f>
        <v>0</v>
      </c>
      <c r="R26" s="188" t="s">
        <v>250</v>
      </c>
      <c r="S26" s="188" t="s">
        <v>133</v>
      </c>
      <c r="T26" s="189" t="s">
        <v>113</v>
      </c>
      <c r="U26" s="162">
        <v>0.746</v>
      </c>
      <c r="V26" s="162">
        <f>ROUND(E26*U26,2)</f>
        <v>23.69</v>
      </c>
      <c r="W26" s="162"/>
      <c r="X26" s="162" t="s">
        <v>240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241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83">
        <v>5</v>
      </c>
      <c r="B27" s="184" t="s">
        <v>251</v>
      </c>
      <c r="C27" s="195" t="s">
        <v>252</v>
      </c>
      <c r="D27" s="185" t="s">
        <v>128</v>
      </c>
      <c r="E27" s="186">
        <v>31.753789999999999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133</v>
      </c>
      <c r="T27" s="189" t="s">
        <v>113</v>
      </c>
      <c r="U27" s="162">
        <v>0.95599999999999996</v>
      </c>
      <c r="V27" s="162">
        <f>ROUND(E27*U27,2)</f>
        <v>30.36</v>
      </c>
      <c r="W27" s="162"/>
      <c r="X27" s="162" t="s">
        <v>240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241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6">
        <v>6</v>
      </c>
      <c r="B28" s="177" t="s">
        <v>253</v>
      </c>
      <c r="C28" s="193" t="s">
        <v>254</v>
      </c>
      <c r="D28" s="178" t="s">
        <v>128</v>
      </c>
      <c r="E28" s="179">
        <v>317.53791000000001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 t="s">
        <v>255</v>
      </c>
      <c r="S28" s="181" t="s">
        <v>133</v>
      </c>
      <c r="T28" s="182" t="s">
        <v>113</v>
      </c>
      <c r="U28" s="162">
        <v>0</v>
      </c>
      <c r="V28" s="162">
        <f>ROUND(E28*U28,2)</f>
        <v>0</v>
      </c>
      <c r="W28" s="162"/>
      <c r="X28" s="162" t="s">
        <v>240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241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56" t="s">
        <v>256</v>
      </c>
      <c r="D29" s="257"/>
      <c r="E29" s="257"/>
      <c r="F29" s="257"/>
      <c r="G29" s="257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135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6">
        <v>7</v>
      </c>
      <c r="B30" s="177" t="s">
        <v>257</v>
      </c>
      <c r="C30" s="193" t="s">
        <v>258</v>
      </c>
      <c r="D30" s="178" t="s">
        <v>128</v>
      </c>
      <c r="E30" s="179">
        <v>31.753789999999999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112</v>
      </c>
      <c r="T30" s="182" t="s">
        <v>113</v>
      </c>
      <c r="U30" s="162">
        <v>0</v>
      </c>
      <c r="V30" s="162">
        <f>ROUND(E30*U30,2)</f>
        <v>0</v>
      </c>
      <c r="W30" s="162"/>
      <c r="X30" s="162" t="s">
        <v>240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241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9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94</v>
      </c>
    </row>
    <row r="32" spans="1:60" x14ac:dyDescent="0.25">
      <c r="A32" s="154"/>
      <c r="B32" s="155" t="s">
        <v>29</v>
      </c>
      <c r="C32" s="199"/>
      <c r="D32" s="156"/>
      <c r="E32" s="157"/>
      <c r="F32" s="157"/>
      <c r="G32" s="175">
        <f>G8+G19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224</v>
      </c>
    </row>
    <row r="33" spans="3:33" x14ac:dyDescent="0.25">
      <c r="C33" s="200"/>
      <c r="D33" s="10"/>
      <c r="AG33" t="s">
        <v>225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7ibEpT3ltQTH0xnnlk42KFLFmTdkK+8yTiWFt8cSWRsFOifYizkcW09nlHeECL8hFfI5ANqro/jm/whXTBBIw==" saltValue="+5fO1cORKORty9+aiA6U7g==" spinCount="100000" sheet="1"/>
  <mergeCells count="12">
    <mergeCell ref="C29:G29"/>
    <mergeCell ref="A1:G1"/>
    <mergeCell ref="C2:G2"/>
    <mergeCell ref="C3:G3"/>
    <mergeCell ref="C4:G4"/>
    <mergeCell ref="C10:G10"/>
    <mergeCell ref="C16:G16"/>
    <mergeCell ref="C21:G21"/>
    <mergeCell ref="C22:G22"/>
    <mergeCell ref="C23:G23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Eva</cp:lastModifiedBy>
  <cp:lastPrinted>2019-03-19T12:27:02Z</cp:lastPrinted>
  <dcterms:created xsi:type="dcterms:W3CDTF">2009-04-08T07:15:50Z</dcterms:created>
  <dcterms:modified xsi:type="dcterms:W3CDTF">2022-03-17T09:09:18Z</dcterms:modified>
</cp:coreProperties>
</file>